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10" windowWidth="18660" windowHeight="7110" activeTab="1"/>
  </bookViews>
  <sheets>
    <sheet name="General Info" sheetId="1" r:id="rId1"/>
    <sheet name="Cue Sheet" sheetId="2" r:id="rId2"/>
    <sheet name="Control Details" sheetId="3" r:id="rId3"/>
    <sheet name="Ft Huachuca Map" sheetId="5" r:id="rId4"/>
  </sheets>
  <externalReferences>
    <externalReference r:id="rId5"/>
    <externalReference r:id="rId6"/>
    <externalReference r:id="rId7"/>
    <externalReference r:id="rId8"/>
    <externalReference r:id="rId9"/>
    <externalReference r:id="rId10"/>
  </externalReferences>
  <definedNames>
    <definedName name="_c_">[1]Calculations!$B$15</definedName>
    <definedName name="_K1_">[1]Calculations!$B$31</definedName>
    <definedName name="_K2_">[1]Calculations!$B$32</definedName>
    <definedName name="Abl_Cost_SSI">'[2]Basic Details'!$D$13</definedName>
    <definedName name="Abl_Cost_SSI_exclNF">'[2]Cost Sharing'!$J$51</definedName>
    <definedName name="Amax">[1]Calculations!$B$33</definedName>
    <definedName name="CHOOSE_Client_EGWP">'[2]Basic Details'!$A$18</definedName>
    <definedName name="day">[3]Lookups!$A$1:$B$7</definedName>
    <definedName name="dBmag">[1]Calculations!$E$42:$E$88</definedName>
    <definedName name="Desired_Qtc" localSheetId="2">[1]Calculations!#REF!</definedName>
    <definedName name="Desired_Qtc">[1]Calculations!#REF!</definedName>
    <definedName name="Desired_Vr" localSheetId="2">[1]Calculations!#REF!</definedName>
    <definedName name="Desired_Vr">[1]Calculations!#REF!</definedName>
    <definedName name="Dia.">[1]Calculations!$B$10</definedName>
    <definedName name="Direct_Subsidy">'[2]Aggregated Summary'!$M$30</definedName>
    <definedName name="Elig_Mbr_MthsAdj">'[4]Summary CLIENT'!$L$13</definedName>
    <definedName name="F">[1]Calculations!$C$42:$C$88</definedName>
    <definedName name="Factor">[1]Calculations!$C$39</definedName>
    <definedName name="Fb">[1]Calculations!$B$24:$B$24</definedName>
    <definedName name="Fr">[1]Calculations!$D$42:$D$88</definedName>
    <definedName name="Frmly_Secondary">'[2]Aggregated Summary'!$D$75</definedName>
    <definedName name="Fs">[1]Calculations!$B$8</definedName>
    <definedName name="Grade" localSheetId="2">#REF!</definedName>
    <definedName name="Grade">#REF!</definedName>
    <definedName name="Manf_Disc_YN">'[2]Basic Details'!$H$54</definedName>
    <definedName name="Mean_Mths_PMPY">'[5]Aggregated Summary'!$D$13</definedName>
    <definedName name="n0">[1]Calculations!$B$29</definedName>
    <definedName name="NF_Ratio">[2]used!$Z$4</definedName>
    <definedName name="Par">[1]Calculations!$B$34</definedName>
    <definedName name="PeakSPL">[1]Calculations!$B$36</definedName>
    <definedName name="PEMax">[1]Calculations!$B$11</definedName>
    <definedName name="PO">'[2]Wrap Input'!$E$5</definedName>
    <definedName name="Qes">[1]Calculations!$B$7</definedName>
    <definedName name="Qr">[1]Calculations!$B$21</definedName>
    <definedName name="Qtc">[1]Calculations!$B$20:$B$20</definedName>
    <definedName name="Qtc_" localSheetId="2">[1]Calculations!#REF!</definedName>
    <definedName name="Qtc_">[1]Calculations!#REF!</definedName>
    <definedName name="Qts">[1]Calculations!$B$6</definedName>
    <definedName name="R_CR">'[2]Aggregated Summary'!$F$95</definedName>
    <definedName name="rides" localSheetId="2">'[5]RUSA Completed events'!$A$8:$E$506</definedName>
    <definedName name="rides">'[6]RUSA Completed events'!$A$8:$E$506</definedName>
    <definedName name="Ro">[1]Calculations!$B$14</definedName>
    <definedName name="room" localSheetId="2">#REF!</definedName>
    <definedName name="room">#REF!</definedName>
    <definedName name="rrr">'[6]Cost Sharing'!$J$51</definedName>
    <definedName name="Script_Fee">'[2]Aggregated Summary'!$F$34</definedName>
    <definedName name="Sd">[1]Calculations!$B$27</definedName>
    <definedName name="SPL">[1]Calculations!$B$30</definedName>
    <definedName name="ttt">'[6]Basic Details'!$D$13</definedName>
    <definedName name="Vas">[1]Calculations!$B$5</definedName>
    <definedName name="Vd">[1]Calculations!$B$28</definedName>
    <definedName name="Vr">[1]Calculations!$B$22</definedName>
    <definedName name="weekday" localSheetId="2">[5]Inputs!$A$1:$B$7</definedName>
    <definedName name="weekday">[6]Inputs!$A$1:$B$7</definedName>
    <definedName name="Xmax">[1]Calculations!$B$9</definedName>
  </definedNames>
  <calcPr calcId="145621"/>
</workbook>
</file>

<file path=xl/calcChain.xml><?xml version="1.0" encoding="utf-8"?>
<calcChain xmlns="http://schemas.openxmlformats.org/spreadsheetml/2006/main">
  <c r="A75" i="2" l="1"/>
  <c r="A74" i="2"/>
  <c r="A73" i="2"/>
  <c r="A72" i="2"/>
  <c r="A71" i="2"/>
  <c r="A59" i="2"/>
  <c r="A60" i="2"/>
  <c r="A61" i="2"/>
  <c r="A62" i="2"/>
  <c r="A63" i="2"/>
  <c r="A43" i="2"/>
  <c r="A41" i="2"/>
  <c r="A34" i="2"/>
  <c r="A35" i="2"/>
  <c r="A13" i="2"/>
  <c r="A14" i="2"/>
  <c r="A12" i="2"/>
  <c r="A77" i="2"/>
  <c r="A78" i="2"/>
  <c r="A79" i="2"/>
  <c r="A45" i="2"/>
  <c r="X13" i="3"/>
  <c r="W13" i="3"/>
  <c r="I13" i="3" s="1"/>
  <c r="V13" i="3"/>
  <c r="U13" i="3"/>
  <c r="T13" i="3"/>
  <c r="S13" i="3"/>
  <c r="R13" i="3"/>
  <c r="Q13" i="3"/>
  <c r="P13" i="3"/>
  <c r="O13" i="3"/>
  <c r="H13" i="3" s="1"/>
  <c r="F12" i="3"/>
  <c r="X12" i="3" s="1"/>
  <c r="F11" i="3"/>
  <c r="V11" i="3" s="1"/>
  <c r="F10" i="3"/>
  <c r="X10" i="3" s="1"/>
  <c r="F9" i="3"/>
  <c r="V9" i="3" s="1"/>
  <c r="F8" i="3"/>
  <c r="X8" i="3" s="1"/>
  <c r="F7" i="3"/>
  <c r="V7" i="3" s="1"/>
  <c r="Z6" i="3"/>
  <c r="F6" i="3"/>
  <c r="U6" i="3" s="1"/>
  <c r="F5" i="3"/>
  <c r="W5" i="3" s="1"/>
  <c r="F4" i="3"/>
  <c r="U4" i="3" s="1"/>
  <c r="I3" i="3"/>
  <c r="F3" i="3"/>
  <c r="A80" i="2"/>
  <c r="A76" i="2"/>
  <c r="A70" i="2"/>
  <c r="A69" i="2"/>
  <c r="A68" i="2"/>
  <c r="A67" i="2"/>
  <c r="A66" i="2"/>
  <c r="A65" i="2"/>
  <c r="A64" i="2"/>
  <c r="A58" i="2"/>
  <c r="A57" i="2"/>
  <c r="A56" i="2"/>
  <c r="A55" i="2"/>
  <c r="A54" i="2"/>
  <c r="A53" i="2"/>
  <c r="A52" i="2"/>
  <c r="A51" i="2"/>
  <c r="A50" i="2"/>
  <c r="A49" i="2"/>
  <c r="A48" i="2"/>
  <c r="A47" i="2"/>
  <c r="A46" i="2"/>
  <c r="A44" i="2"/>
  <c r="A42" i="2"/>
  <c r="A40" i="2"/>
  <c r="A39" i="2"/>
  <c r="A38" i="2"/>
  <c r="A37" i="2"/>
  <c r="A36" i="2"/>
  <c r="A33" i="2"/>
  <c r="A32" i="2"/>
  <c r="A31" i="2"/>
  <c r="A30" i="2"/>
  <c r="A29" i="2"/>
  <c r="A28" i="2"/>
  <c r="A27" i="2"/>
  <c r="A26" i="2"/>
  <c r="A25" i="2"/>
  <c r="A24" i="2"/>
  <c r="A23" i="2"/>
  <c r="A22" i="2"/>
  <c r="A21" i="2"/>
  <c r="A20" i="2"/>
  <c r="A19" i="2"/>
  <c r="A18" i="2"/>
  <c r="A17" i="2"/>
  <c r="A16" i="2"/>
  <c r="A15" i="2"/>
  <c r="A11" i="2"/>
  <c r="A10" i="2"/>
  <c r="A9" i="2"/>
  <c r="A8" i="2"/>
  <c r="A7" i="2"/>
  <c r="A6" i="2"/>
  <c r="A5" i="2"/>
  <c r="V4" i="3" l="1"/>
  <c r="K13" i="3"/>
  <c r="K7" i="3"/>
  <c r="P4" i="3"/>
  <c r="X4" i="3"/>
  <c r="K12" i="3"/>
  <c r="K6" i="3"/>
  <c r="R4" i="3"/>
  <c r="Q11" i="3"/>
  <c r="K11" i="3"/>
  <c r="K5" i="3"/>
  <c r="T4" i="3"/>
  <c r="U11" i="3"/>
  <c r="K4" i="3"/>
  <c r="K8" i="3"/>
  <c r="K9" i="3"/>
  <c r="K10" i="3"/>
  <c r="Q9" i="3"/>
  <c r="U9" i="3"/>
  <c r="U7" i="3"/>
  <c r="Q7" i="3"/>
  <c r="T6" i="3"/>
  <c r="R6" i="3"/>
  <c r="P6" i="3"/>
  <c r="X6" i="3"/>
  <c r="V6" i="3"/>
  <c r="V5" i="3"/>
  <c r="T5" i="3"/>
  <c r="R5" i="3"/>
  <c r="P5" i="3"/>
  <c r="X5" i="3"/>
  <c r="O8" i="3"/>
  <c r="S8" i="3"/>
  <c r="W8" i="3"/>
  <c r="O10" i="3"/>
  <c r="S10" i="3"/>
  <c r="W10" i="3"/>
  <c r="O12" i="3"/>
  <c r="S12" i="3"/>
  <c r="W12" i="3"/>
  <c r="O4" i="3"/>
  <c r="S4" i="3"/>
  <c r="W4" i="3"/>
  <c r="I4" i="3" s="1"/>
  <c r="Q5" i="3"/>
  <c r="U5" i="3"/>
  <c r="O6" i="3"/>
  <c r="S6" i="3"/>
  <c r="W6" i="3"/>
  <c r="I6" i="3" s="1"/>
  <c r="P7" i="3"/>
  <c r="T7" i="3"/>
  <c r="X7" i="3"/>
  <c r="R8" i="3"/>
  <c r="V8" i="3"/>
  <c r="P9" i="3"/>
  <c r="T9" i="3"/>
  <c r="X9" i="3"/>
  <c r="R10" i="3"/>
  <c r="V10" i="3"/>
  <c r="P11" i="3"/>
  <c r="T11" i="3"/>
  <c r="X11" i="3"/>
  <c r="R12" i="3"/>
  <c r="V12" i="3"/>
  <c r="O7" i="3"/>
  <c r="S7" i="3"/>
  <c r="W7" i="3"/>
  <c r="Q8" i="3"/>
  <c r="U8" i="3"/>
  <c r="O9" i="3"/>
  <c r="S9" i="3"/>
  <c r="W9" i="3"/>
  <c r="Q10" i="3"/>
  <c r="U10" i="3"/>
  <c r="O11" i="3"/>
  <c r="S11" i="3"/>
  <c r="W11" i="3"/>
  <c r="Q12" i="3"/>
  <c r="U12" i="3"/>
  <c r="Q4" i="3"/>
  <c r="O5" i="3"/>
  <c r="S5" i="3"/>
  <c r="Q6" i="3"/>
  <c r="R7" i="3"/>
  <c r="P8" i="3"/>
  <c r="T8" i="3"/>
  <c r="R9" i="3"/>
  <c r="P10" i="3"/>
  <c r="T10" i="3"/>
  <c r="I10" i="3" s="1"/>
  <c r="R11" i="3"/>
  <c r="P12" i="3"/>
  <c r="T12" i="3"/>
  <c r="I12" i="3" s="1"/>
  <c r="I5" i="3" l="1"/>
  <c r="H5" i="3"/>
  <c r="H7" i="3"/>
  <c r="I8" i="3"/>
  <c r="H9" i="3"/>
  <c r="H4" i="3"/>
  <c r="I11" i="3"/>
  <c r="H11" i="3"/>
  <c r="I7" i="3"/>
  <c r="H6" i="3"/>
  <c r="H12" i="3"/>
  <c r="I9" i="3"/>
  <c r="H10" i="3"/>
  <c r="H8" i="3"/>
</calcChain>
</file>

<file path=xl/sharedStrings.xml><?xml version="1.0" encoding="utf-8"?>
<sst xmlns="http://schemas.openxmlformats.org/spreadsheetml/2006/main" count="300" uniqueCount="156">
  <si>
    <t>RBA:</t>
  </si>
  <si>
    <t>Carlton van Leuven</t>
  </si>
  <si>
    <t>cell:</t>
  </si>
  <si>
    <t>480.254.7606</t>
  </si>
  <si>
    <t>email:</t>
  </si>
  <si>
    <t>jonifide5@gmail.com</t>
  </si>
  <si>
    <t>Link to online Map (RwGPS):</t>
  </si>
  <si>
    <t>http://ridewithgps.com/routes/3752726</t>
  </si>
  <si>
    <t>RUSA Route Name:</t>
  </si>
  <si>
    <t>Tombstone 600K (Wine Country version)</t>
  </si>
  <si>
    <t>Start / Finish Location:</t>
  </si>
  <si>
    <t>Google Map Link of Start:</t>
  </si>
  <si>
    <t>Link: &lt;https://maps.google.com/maps?f=q&amp;source=s_q&amp;hl=en&amp;geocode=&amp;q=Cortaro+rd+%26+Cracker+Barrel+Rd,+Tucson,+AZ&amp;aq=&amp;sll=37.6,-95.665&amp;sspn=43.859338,79.013672&amp;vpsrc=0&amp;ie=UTF8&amp;hq=&amp;hnear=N+Cortaro+Rd+%26+N+Cracker+Barrel+Rd,+Tucson,+Pima,+Arizona+85743&amp;t=m&amp;z=16</t>
  </si>
  <si>
    <t>Description:</t>
  </si>
  <si>
    <t>Trail Boss:</t>
  </si>
  <si>
    <t>Tombstone (Wine Country version) 600K</t>
  </si>
  <si>
    <t>AT</t>
  </si>
  <si>
    <t>GO</t>
  </si>
  <si>
    <t>FOR</t>
  </si>
  <si>
    <t>Notes</t>
  </si>
  <si>
    <t>Turn Right on Cracker Barrel Rd</t>
  </si>
  <si>
    <t>R</t>
  </si>
  <si>
    <t>→</t>
  </si>
  <si>
    <t>Turn right onto N Cortaro Rd</t>
  </si>
  <si>
    <t>L</t>
  </si>
  <si>
    <t>←</t>
  </si>
  <si>
    <t>Turn left onto N Silverbell Rd</t>
  </si>
  <si>
    <t>Turn right onto W Sweetwater Dr</t>
  </si>
  <si>
    <t>Slight left onto N Camino De Oeste</t>
  </si>
  <si>
    <t>Turn right onto W Gates Pass Rd</t>
  </si>
  <si>
    <t>Turn right onto AZ-86 W</t>
  </si>
  <si>
    <t>Turn left onto Arivaca Sasabe Rd</t>
  </si>
  <si>
    <t>S</t>
  </si>
  <si>
    <t>↑</t>
  </si>
  <si>
    <t>Continue onto W Arivaca Rd</t>
  </si>
  <si>
    <t>Turn left onto W Arivaca Rd</t>
  </si>
  <si>
    <t>Turn right to merge onto I-19 S toward Nogales</t>
  </si>
  <si>
    <t>Take exit 40 toward Chavez Siding Rd</t>
  </si>
  <si>
    <t>Turn left toward E Frontage Rd</t>
  </si>
  <si>
    <t>Slight right onto E Frontage Rd</t>
  </si>
  <si>
    <t>Continue south on frontage road</t>
  </si>
  <si>
    <t>Turn left onto E Ruby Rd</t>
  </si>
  <si>
    <t>Turn right onto Via Frontera</t>
  </si>
  <si>
    <t>Turn left onto S River Rd</t>
  </si>
  <si>
    <t>Turn left onto AZ-82 E/E Patagonia Hwy</t>
  </si>
  <si>
    <t>Continue on AZ-82</t>
  </si>
  <si>
    <t>Turn right onto AZ-80 E</t>
  </si>
  <si>
    <t>Continue on AZ-80</t>
  </si>
  <si>
    <t>At the traffic circle, take the 1st exit onto AZ-92 W heading to Sierra Vista</t>
  </si>
  <si>
    <t>Turn right onto S Hereford Rd</t>
  </si>
  <si>
    <t>Turn right onto AZ-92 W</t>
  </si>
  <si>
    <t>Turn right onto AZ-92 E</t>
  </si>
  <si>
    <t>Turn right onto Avenida Cochise</t>
  </si>
  <si>
    <t>Turn right onto S Buffalo Soldier Trail (signs for State Route 90/FT. Huachuca)</t>
  </si>
  <si>
    <t>Turn left onto Winrow Rd</t>
  </si>
  <si>
    <t>At the traffic circle, take the 3rd exit onto Smith Ave</t>
  </si>
  <si>
    <t>Continue straight onto Johnson Rd</t>
  </si>
  <si>
    <t>Continue onto Backer Rd</t>
  </si>
  <si>
    <t>Continue onto Canelo Rd</t>
  </si>
  <si>
    <t>Continue straight onto Cimarron Rd</t>
  </si>
  <si>
    <t>Turn right onto AZ-83 N</t>
  </si>
  <si>
    <t>Continue on AZ-83</t>
  </si>
  <si>
    <t>Turn left onto E Sahuarita Rd</t>
  </si>
  <si>
    <t>Continue on E Sahuarita Rd</t>
  </si>
  <si>
    <t>Continue onto W Helmet Peak Rd</t>
  </si>
  <si>
    <t>Turn right onto S Mission Rd</t>
  </si>
  <si>
    <t>Turn left onto W Congress St</t>
  </si>
  <si>
    <t>Turn right onto Cortaro Rd</t>
  </si>
  <si>
    <t>Turn Left on Cracker Barrel Rd</t>
  </si>
  <si>
    <t>CP#</t>
  </si>
  <si>
    <t>Name</t>
  </si>
  <si>
    <t>Address</t>
  </si>
  <si>
    <t>Phone</t>
  </si>
  <si>
    <t xml:space="preserve">MI </t>
  </si>
  <si>
    <t>KM</t>
  </si>
  <si>
    <t>Hours</t>
  </si>
  <si>
    <t>Open</t>
  </si>
  <si>
    <t>Close</t>
  </si>
  <si>
    <t>VOL 1</t>
  </si>
  <si>
    <t>Three Points General Store</t>
  </si>
  <si>
    <t>16225 West Ajo Highway, Tucson</t>
  </si>
  <si>
    <t>520.822.1071</t>
  </si>
  <si>
    <t>07:00 - 22:00</t>
  </si>
  <si>
    <t>Avenida Goya, Tubac</t>
  </si>
  <si>
    <t>520.398.1010</t>
  </si>
  <si>
    <t>07:00 - 20:00</t>
  </si>
  <si>
    <t>Patagonia Market (or Velvet Elvis Pizza)</t>
  </si>
  <si>
    <t>292 Naugle Ave Patagonia</t>
  </si>
  <si>
    <t>520.394.2962</t>
  </si>
  <si>
    <t>7:00 - 20:00</t>
  </si>
  <si>
    <t>Circle K</t>
  </si>
  <si>
    <t>East Bruce Street, Tombstone</t>
  </si>
  <si>
    <t>Holiday Inn Express (Chevron Station)</t>
  </si>
  <si>
    <t>520.439.8800</t>
  </si>
  <si>
    <t>Sonoita Mercantile Country Store / Motel</t>
  </si>
  <si>
    <t>Corner of SR 82/SR 90</t>
  </si>
  <si>
    <t>07:00 - 19:00</t>
  </si>
  <si>
    <t>Super Stop</t>
  </si>
  <si>
    <t>795 West Via Rancho Sahuarita, Sahuarita</t>
  </si>
  <si>
    <t>520.207.7039</t>
  </si>
  <si>
    <t>Control 1 - Super 8 Motel
8352 North Cracker Barrel Road, Marana
Open: 0500 / Close 0600</t>
  </si>
  <si>
    <t>Check-in opens @ 0400, Ride starts at 0500</t>
  </si>
  <si>
    <t>Control 2 - Three Points Control
Three Points General Store
Open: 0646 / Close 0900</t>
  </si>
  <si>
    <t>520.398-2702</t>
  </si>
  <si>
    <t>17180 W Arivaca Rd, Arivaca</t>
  </si>
  <si>
    <t>Control 3 - Arivaca Mercantile Company
17180 W Arivaca Rd, Arivaca
(520) 398-2702
Open: 0855 / Close: 1352</t>
  </si>
  <si>
    <t>Italian Peasant Retaurant</t>
  </si>
  <si>
    <t>Control 6 - Tombstone Circle K
Southeast corner of AZ-80 &amp; East Bruce St
(24-hrs)
Open: 1440 / Close 0224 (Sunday)</t>
  </si>
  <si>
    <t>Super 8 Motel</t>
  </si>
  <si>
    <t>8352 North Cracker Barrel Road, Marana</t>
  </si>
  <si>
    <t>Super 8 Motel
8352 North Cracker Barrel Road, Marana, Arizona
Open: 2348 / Close 2100 (Sunday)</t>
  </si>
  <si>
    <t>Support</t>
  </si>
  <si>
    <t>Super 8 Motel
N Cortaro Rd &amp; N Cracker Barrel Rd, Tucson, AZ 85743</t>
  </si>
  <si>
    <t>This is a new version of the Tombstone 600K brevet, with the route altered to include Arizona Wine Country. The start location remains the same (Tucson), but now includes Arizona Wine Country (Arivaca, Patagonia, etc) &amp; the historic mining town of Bisbee. T</t>
  </si>
  <si>
    <t>KM Between Controls</t>
  </si>
  <si>
    <t>Control 9 - Sonoita Country Store 
(or see Volunteer @ hotel next to store)
Corner of SR 82/SR 83
Open: 1936 / Close: 1236 (Sunday)</t>
  </si>
  <si>
    <t>INFO CONTROL - Stop just after you cross the Bridge - Answer question in the Brevet Card</t>
  </si>
  <si>
    <t>Turn right onto Arivaca Rd (Nogales Hwy)</t>
  </si>
  <si>
    <t>Turn Right onto Palo Parado Rd</t>
  </si>
  <si>
    <t>Turn Left and go south on I-19</t>
  </si>
  <si>
    <t>Take Exit 12 for Ruby Road</t>
  </si>
  <si>
    <t>Slight right on Squire Ave / Railroad Ave</t>
  </si>
  <si>
    <t>Turn left on S Grande Ave</t>
  </si>
  <si>
    <t>At the traffic circle, take the second right to continue on Grande Ave</t>
  </si>
  <si>
    <t>Bear Right onto N Silverbell Rd</t>
  </si>
  <si>
    <t>Bear Right to stay on Silverbell Rd</t>
  </si>
  <si>
    <t>24-hours</t>
  </si>
  <si>
    <t>1902 State Hwy 92, Sierra Vista</t>
  </si>
  <si>
    <t>Volunteer available for early arrivals</t>
  </si>
  <si>
    <t>Arivaca Mercantile Co / Bar</t>
  </si>
  <si>
    <t>Volunteer on site if needed (after hours)</t>
  </si>
  <si>
    <t xml:space="preserve">Microwave food or Hamburgers at the Bar </t>
  </si>
  <si>
    <t>Go to Motel Bar if store closed</t>
  </si>
  <si>
    <t>Alternate sleep options are available in Bisbee (many hotels / Motels, but more expensive…Copper Queen is really cool)</t>
  </si>
  <si>
    <t>Americas Best Value Inn (Super Stop)</t>
  </si>
  <si>
    <t>1372 State Hwy 92, Bisbee</t>
  </si>
  <si>
    <t>520.432.2293</t>
  </si>
  <si>
    <t>Control 7 - Am. Best Value Inn / Super Stop
1372 State Hwy 92, Bisbee
Open: 1610 / Close 0526 (Sunday)</t>
  </si>
  <si>
    <t>Turn right onto Kinney Rd</t>
  </si>
  <si>
    <t>Continue on W Mile Wide Road</t>
  </si>
  <si>
    <t>Turn left on Sandario Rd</t>
  </si>
  <si>
    <t>Exit left onto AZ-286 S/S Sasabe Rd</t>
  </si>
  <si>
    <t>Control 4 - Tubac Control
Any store in Tubac (Tubac Market)
Open: 1025 / Close: 1716</t>
  </si>
  <si>
    <t>Stay left at the 'Y'</t>
  </si>
  <si>
    <t>Control 5 - Patagonia 
Market / Velvet Elvis Pizza
292 Naugle Ave Patagonia (7am - 8pm)
Open: 1208 / Close: 2100</t>
  </si>
  <si>
    <t>Continue on State Hwy 92 towards Sierra Vista</t>
  </si>
  <si>
    <t>Control 8 - Holiday Inn Express / IHOP
1902 State Hwy 92, Sierra Vista
Open: 1738 / Close 0840 (Sunday)</t>
  </si>
  <si>
    <t>Turn left onto Fry Blvd</t>
  </si>
  <si>
    <t>SHOW ID: FT Huachuca Guard Station: Must show Valid ID (Drivers License OR Passport)
Open 24-hours</t>
  </si>
  <si>
    <t>Mile 359.7: Confusing Y here. Let riders know to Bear Left to stay on Mission Rd (Don't take Star Pass Rd to the right). Otherwise, this looks like the Left turn you have noted on your next cue. </t>
  </si>
  <si>
    <t>Bear left to stay on Squire / Allison Rd</t>
  </si>
  <si>
    <t>Becomes Lawton Rd</t>
  </si>
  <si>
    <t>Bear Left to stay on Canelo</t>
  </si>
  <si>
    <t>Ft Huachuca Exit /
Continue onto Cimarron Rd</t>
  </si>
  <si>
    <r>
      <t xml:space="preserve">Control 10 - Any store in Sahuarita
(Super Stop, McDonaldas, Starbucks, etc)
Open: 2146 / Close: 1656 (Sunday)
</t>
    </r>
    <r>
      <rPr>
        <b/>
        <sz val="12"/>
        <color rgb="FFFF0000"/>
        <rFont val="Arial"/>
        <family val="2"/>
      </rPr>
      <t>TRICKY TURNS - CAUTION</t>
    </r>
  </si>
  <si>
    <t xml:space="preserve">STAY LEFT on Mission Rd 
(Do NOT take Star Pass 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</si>
</sst>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
    <numFmt numFmtId="165" formatCode="#,##0.0,_);\(#,##0.0,\)"/>
    <numFmt numFmtId="166" formatCode="&quot;$&quot;#,##0.0_);[Red]\(&quot;$&quot;#,##0.0\)"/>
    <numFmt numFmtId="167" formatCode="_([$€-2]* #,##0.00_);_([$€-2]* \(#,##0.00\);_([$€-2]* &quot;-&quot;??_)"/>
    <numFmt numFmtId="168" formatCode="0.00_)"/>
    <numFmt numFmtId="169" formatCode="_-* #,##0.00_-;\-* #,##0.00_-;_-* &quot;-&quot;??_-;_-@_-"/>
    <numFmt numFmtId="170" formatCode="0%_);[Red]\(0%\)"/>
    <numFmt numFmtId="171" formatCode="#,##0.0"/>
    <numFmt numFmtId="172" formatCode="&quot;$&quot;#,##0"/>
    <numFmt numFmtId="173" formatCode="#,##0.000"/>
  </numFmts>
  <fonts count="40">
    <font>
      <sz val="10"/>
      <color theme="1"/>
      <name val="Maiandra GD"/>
      <family val="2"/>
    </font>
    <font>
      <sz val="12"/>
      <color theme="1"/>
      <name val="Arial"/>
      <family val="2"/>
    </font>
    <font>
      <sz val="12"/>
      <color theme="1"/>
      <name val="Arial"/>
      <family val="2"/>
    </font>
    <font>
      <sz val="12"/>
      <color theme="1"/>
      <name val="Arial"/>
      <family val="2"/>
    </font>
    <font>
      <sz val="12"/>
      <color theme="1"/>
      <name val="Arial"/>
      <family val="2"/>
    </font>
    <font>
      <b/>
      <sz val="10"/>
      <name val="Arial"/>
      <family val="2"/>
    </font>
    <font>
      <b/>
      <sz val="12"/>
      <name val="Arial"/>
      <family val="2"/>
    </font>
    <font>
      <sz val="10"/>
      <color theme="1"/>
      <name val="Arial"/>
      <family val="2"/>
    </font>
    <font>
      <sz val="12"/>
      <name val="Arial"/>
      <family val="2"/>
    </font>
    <font>
      <u/>
      <sz val="10"/>
      <color theme="10"/>
      <name val="Maiandra GD"/>
      <family val="2"/>
    </font>
    <font>
      <u/>
      <sz val="12"/>
      <color rgb="FF0000FF"/>
      <name val="Arial"/>
      <family val="2"/>
    </font>
    <font>
      <u/>
      <sz val="10"/>
      <color theme="10"/>
      <name val="Arial"/>
      <family val="2"/>
    </font>
    <font>
      <sz val="14"/>
      <color theme="1"/>
      <name val="Arial"/>
      <family val="2"/>
    </font>
    <font>
      <sz val="10"/>
      <name val="Arial"/>
      <family val="2"/>
    </font>
    <font>
      <b/>
      <sz val="10"/>
      <name val="Helv"/>
    </font>
    <font>
      <sz val="11"/>
      <color indexed="8"/>
      <name val="Calibri"/>
      <family val="2"/>
    </font>
    <font>
      <sz val="10"/>
      <name val="Times New Roman"/>
      <family val="1"/>
    </font>
    <font>
      <sz val="9"/>
      <name val="Arial"/>
      <family val="2"/>
    </font>
    <font>
      <sz val="8"/>
      <name val="Arial"/>
      <family val="2"/>
    </font>
    <font>
      <b/>
      <sz val="12"/>
      <name val="Helv"/>
    </font>
    <font>
      <u/>
      <sz val="11"/>
      <color theme="10"/>
      <name val="Calibri"/>
      <family val="2"/>
    </font>
    <font>
      <u/>
      <sz val="10"/>
      <color indexed="12"/>
      <name val="Arial"/>
      <family val="2"/>
    </font>
    <font>
      <b/>
      <sz val="11"/>
      <name val="Helv"/>
    </font>
    <font>
      <b/>
      <i/>
      <sz val="16"/>
      <name val="Helv"/>
    </font>
    <font>
      <sz val="12"/>
      <name val="Arial MT"/>
    </font>
    <font>
      <sz val="11"/>
      <color theme="1"/>
      <name val="Calibri"/>
      <family val="2"/>
      <scheme val="minor"/>
    </font>
    <font>
      <sz val="10"/>
      <name val="MS Sans Serif"/>
      <family val="2"/>
    </font>
    <font>
      <b/>
      <sz val="10"/>
      <name val="MS Sans Serif"/>
      <family val="2"/>
    </font>
    <font>
      <b/>
      <sz val="6.5"/>
      <name val="MS Sans Serif"/>
      <family val="2"/>
    </font>
    <font>
      <sz val="10"/>
      <name val="Courier"/>
      <family val="3"/>
    </font>
    <font>
      <sz val="12"/>
      <color rgb="FFFF0000"/>
      <name val="Arial"/>
      <family val="2"/>
    </font>
    <font>
      <b/>
      <sz val="12"/>
      <color theme="1"/>
      <name val="Arial"/>
      <family val="2"/>
    </font>
    <font>
      <b/>
      <sz val="12"/>
      <color rgb="FFFF0000"/>
      <name val="Arial"/>
      <family val="2"/>
    </font>
    <font>
      <b/>
      <sz val="10"/>
      <color theme="0"/>
      <name val="Arial"/>
      <family val="2"/>
    </font>
    <font>
      <sz val="10"/>
      <color rgb="FF0000FF"/>
      <name val="Arial"/>
      <family val="2"/>
    </font>
    <font>
      <sz val="10"/>
      <color rgb="FFFF0000"/>
      <name val="Arial"/>
      <family val="2"/>
    </font>
    <font>
      <b/>
      <sz val="16"/>
      <name val="Arial"/>
      <family val="2"/>
    </font>
    <font>
      <u/>
      <sz val="12"/>
      <color theme="10"/>
      <name val="Arial"/>
      <family val="2"/>
    </font>
    <font>
      <b/>
      <sz val="14"/>
      <color rgb="FFFF0000"/>
      <name val="Arial"/>
      <family val="2"/>
    </font>
    <font>
      <sz val="14"/>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patternFill>
    </fill>
    <fill>
      <patternFill patternType="solid">
        <fgColor indexe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s>
  <borders count="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right style="thin">
        <color indexed="64"/>
      </right>
      <top style="thin">
        <color indexed="64"/>
      </top>
      <bottom style="thin">
        <color indexed="64"/>
      </bottom>
      <diagonal/>
    </border>
  </borders>
  <cellStyleXfs count="273">
    <xf numFmtId="0" fontId="0" fillId="0" borderId="0"/>
    <xf numFmtId="0" fontId="9" fillId="0" borderId="0" applyNumberFormat="0" applyFill="0" applyBorder="0" applyAlignment="0" applyProtection="0">
      <alignment vertical="top"/>
      <protection locked="0"/>
    </xf>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165" fontId="13" fillId="0" borderId="0" applyBorder="0"/>
    <xf numFmtId="0" fontId="14"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6" fillId="0" borderId="0">
      <protection locked="0"/>
    </xf>
    <xf numFmtId="44" fontId="1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6" fontId="16" fillId="0" borderId="0">
      <protection locked="0"/>
    </xf>
    <xf numFmtId="166" fontId="16" fillId="0" borderId="0">
      <protection locked="0"/>
    </xf>
    <xf numFmtId="167" fontId="13" fillId="0" borderId="0" applyFont="0" applyFill="0" applyBorder="0" applyAlignment="0" applyProtection="0"/>
    <xf numFmtId="6" fontId="17" fillId="0" borderId="0"/>
    <xf numFmtId="2" fontId="8" fillId="0" borderId="0" applyFill="0" applyBorder="0" applyAlignment="0" applyProtection="0"/>
    <xf numFmtId="38" fontId="18" fillId="2" borderId="0" applyNumberFormat="0" applyBorder="0" applyAlignment="0" applyProtection="0"/>
    <xf numFmtId="0" fontId="19" fillId="0" borderId="0">
      <alignment horizontal="left"/>
    </xf>
    <xf numFmtId="0" fontId="6" fillId="0" borderId="1" applyNumberFormat="0" applyAlignment="0" applyProtection="0">
      <alignment horizontal="left" vertical="center"/>
    </xf>
    <xf numFmtId="0" fontId="6" fillId="0" borderId="2">
      <alignment horizontal="left" vertical="center"/>
    </xf>
    <xf numFmtId="166" fontId="16" fillId="0" borderId="0">
      <protection locked="0"/>
    </xf>
    <xf numFmtId="166" fontId="16" fillId="0" borderId="0">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0" fontId="18" fillId="3" borderId="3" applyNumberFormat="0" applyBorder="0" applyAlignment="0" applyProtection="0"/>
    <xf numFmtId="0" fontId="22" fillId="0" borderId="4"/>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8" fontId="23"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169" fontId="24" fillId="0" borderId="0"/>
    <xf numFmtId="0" fontId="13" fillId="0" borderId="0"/>
    <xf numFmtId="0" fontId="13" fillId="0" borderId="0"/>
    <xf numFmtId="0" fontId="13" fillId="0" borderId="0" applyNumberFormat="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13" fillId="0" borderId="0"/>
    <xf numFmtId="0" fontId="13" fillId="0" borderId="0"/>
    <xf numFmtId="0" fontId="8" fillId="0" borderId="0"/>
    <xf numFmtId="0" fontId="13" fillId="0" borderId="0"/>
    <xf numFmtId="170" fontId="16"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0" fontId="27" fillId="0" borderId="4">
      <alignment horizontal="center"/>
    </xf>
    <xf numFmtId="3" fontId="26" fillId="0" borderId="0" applyFont="0" applyFill="0" applyBorder="0" applyAlignment="0" applyProtection="0"/>
    <xf numFmtId="0" fontId="26" fillId="4" borderId="0" applyNumberFormat="0" applyFont="0" applyBorder="0" applyAlignment="0" applyProtection="0"/>
    <xf numFmtId="0" fontId="28" fillId="5" borderId="0" applyNumberFormat="0" applyFont="0" applyFill="0" applyBorder="0" applyAlignment="0" applyProtection="0"/>
    <xf numFmtId="0" fontId="28" fillId="6" borderId="0" applyNumberFormat="0" applyFont="0" applyFill="0" applyBorder="0" applyAlignment="0" applyProtection="0"/>
    <xf numFmtId="0" fontId="29" fillId="0" borderId="0"/>
    <xf numFmtId="0" fontId="22" fillId="0" borderId="0"/>
    <xf numFmtId="166" fontId="16" fillId="0" borderId="5">
      <protection locked="0"/>
    </xf>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9" fontId="25" fillId="0" borderId="0" applyFont="0" applyFill="0" applyBorder="0" applyAlignment="0" applyProtection="0"/>
  </cellStyleXfs>
  <cellXfs count="74">
    <xf numFmtId="0" fontId="0" fillId="0" borderId="0" xfId="0"/>
    <xf numFmtId="164" fontId="5" fillId="0" borderId="0" xfId="0" applyNumberFormat="1" applyFont="1" applyFill="1" applyBorder="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0" fontId="10" fillId="0" borderId="0" xfId="1" applyFont="1" applyFill="1" applyBorder="1" applyAlignment="1" applyProtection="1">
      <alignment vertical="center"/>
    </xf>
    <xf numFmtId="0" fontId="6" fillId="0" borderId="0" xfId="0" applyFont="1" applyFill="1" applyBorder="1" applyAlignment="1">
      <alignment horizontal="left" vertical="center"/>
    </xf>
    <xf numFmtId="0" fontId="7" fillId="0" borderId="0" xfId="0" applyFont="1" applyBorder="1" applyAlignment="1">
      <alignment vertical="center"/>
    </xf>
    <xf numFmtId="0" fontId="11" fillId="0" borderId="0" xfId="1" applyFont="1" applyAlignment="1" applyProtection="1">
      <alignment wrapText="1"/>
    </xf>
    <xf numFmtId="0" fontId="12" fillId="0" borderId="0" xfId="0" applyFont="1" applyBorder="1" applyAlignment="1">
      <alignment vertical="center" wrapText="1"/>
    </xf>
    <xf numFmtId="0" fontId="5" fillId="0" borderId="0" xfId="0" applyFont="1" applyFill="1" applyBorder="1" applyAlignment="1">
      <alignment vertical="center"/>
    </xf>
    <xf numFmtId="171"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7" fillId="0" borderId="0" xfId="0" applyFont="1"/>
    <xf numFmtId="171" fontId="7" fillId="0" borderId="0" xfId="0" applyNumberFormat="1" applyFont="1"/>
    <xf numFmtId="0" fontId="7" fillId="0" borderId="0" xfId="0" applyFont="1" applyAlignment="1">
      <alignment horizontal="center" vertical="center"/>
    </xf>
    <xf numFmtId="0" fontId="7" fillId="8" borderId="3" xfId="0" applyFont="1" applyFill="1" applyBorder="1" applyAlignment="1">
      <alignment horizontal="center" vertical="center"/>
    </xf>
    <xf numFmtId="3" fontId="7" fillId="8" borderId="6" xfId="0" applyNumberFormat="1" applyFont="1" applyFill="1" applyBorder="1"/>
    <xf numFmtId="171" fontId="7" fillId="8" borderId="3" xfId="0" applyNumberFormat="1" applyFont="1" applyFill="1" applyBorder="1"/>
    <xf numFmtId="3" fontId="7" fillId="0" borderId="0" xfId="0" applyNumberFormat="1" applyFont="1"/>
    <xf numFmtId="20" fontId="34" fillId="0" borderId="0" xfId="0" applyNumberFormat="1" applyFont="1"/>
    <xf numFmtId="20" fontId="7" fillId="0" borderId="0" xfId="0" applyNumberFormat="1" applyFont="1"/>
    <xf numFmtId="0" fontId="7" fillId="8" borderId="3" xfId="0" applyFont="1" applyFill="1" applyBorder="1"/>
    <xf numFmtId="0" fontId="34" fillId="8" borderId="3" xfId="0" applyFont="1" applyFill="1" applyBorder="1" applyAlignment="1">
      <alignment horizontal="center" vertical="center"/>
    </xf>
    <xf numFmtId="20" fontId="35" fillId="0" borderId="0" xfId="0" applyNumberFormat="1" applyFont="1"/>
    <xf numFmtId="173" fontId="7" fillId="8" borderId="3" xfId="0" applyNumberFormat="1" applyFont="1" applyFill="1" applyBorder="1"/>
    <xf numFmtId="0" fontId="7" fillId="0" borderId="0" xfId="0" applyFont="1" applyFill="1"/>
    <xf numFmtId="20" fontId="7" fillId="9" borderId="0" xfId="0" applyNumberFormat="1" applyFont="1" applyFill="1"/>
    <xf numFmtId="3" fontId="34" fillId="0" borderId="0" xfId="0" applyNumberFormat="1" applyFont="1"/>
    <xf numFmtId="171" fontId="3" fillId="0" borderId="3" xfId="0" applyNumberFormat="1" applyFont="1" applyBorder="1" applyAlignment="1">
      <alignment horizontal="center" vertical="center"/>
    </xf>
    <xf numFmtId="171"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71" fontId="3" fillId="0" borderId="3" xfId="0" applyNumberFormat="1" applyFont="1" applyBorder="1" applyAlignment="1">
      <alignment vertical="center"/>
    </xf>
    <xf numFmtId="171" fontId="3" fillId="0" borderId="3" xfId="0" applyNumberFormat="1" applyFont="1" applyBorder="1" applyAlignment="1">
      <alignment horizontal="right" vertical="center" wrapText="1"/>
    </xf>
    <xf numFmtId="0" fontId="8" fillId="0" borderId="3" xfId="0" applyFont="1" applyBorder="1" applyAlignment="1">
      <alignment horizontal="left" vertical="center" wrapText="1"/>
    </xf>
    <xf numFmtId="171" fontId="3" fillId="0" borderId="3" xfId="0" applyNumberFormat="1" applyFont="1" applyBorder="1" applyAlignment="1">
      <alignment vertical="center" wrapText="1"/>
    </xf>
    <xf numFmtId="0" fontId="3" fillId="0" borderId="3" xfId="0" applyFont="1" applyBorder="1" applyAlignment="1">
      <alignment vertical="center" wrapText="1"/>
    </xf>
    <xf numFmtId="0" fontId="8" fillId="0" borderId="3" xfId="0" applyFont="1" applyBorder="1" applyAlignment="1">
      <alignment vertical="center" wrapText="1"/>
    </xf>
    <xf numFmtId="0" fontId="3" fillId="0" borderId="3" xfId="0" applyFont="1" applyBorder="1" applyAlignment="1">
      <alignment horizontal="center" vertical="center"/>
    </xf>
    <xf numFmtId="171" fontId="3" fillId="11" borderId="3" xfId="0" applyNumberFormat="1" applyFont="1" applyFill="1" applyBorder="1" applyAlignment="1">
      <alignment horizontal="center" vertical="center"/>
    </xf>
    <xf numFmtId="0" fontId="3" fillId="11" borderId="3" xfId="0" applyFont="1" applyFill="1" applyBorder="1" applyAlignment="1">
      <alignment horizontal="center" vertical="center" wrapText="1"/>
    </xf>
    <xf numFmtId="171" fontId="3" fillId="11" borderId="3" xfId="0" applyNumberFormat="1" applyFont="1" applyFill="1" applyBorder="1" applyAlignment="1">
      <alignment horizontal="center" vertical="center" wrapText="1"/>
    </xf>
    <xf numFmtId="0" fontId="30" fillId="11" borderId="3" xfId="0" applyFont="1" applyFill="1" applyBorder="1" applyAlignment="1">
      <alignment horizontal="left" vertical="center" wrapText="1"/>
    </xf>
    <xf numFmtId="171" fontId="3" fillId="11" borderId="3" xfId="0" applyNumberFormat="1" applyFont="1" applyFill="1" applyBorder="1" applyAlignment="1">
      <alignment vertical="center"/>
    </xf>
    <xf numFmtId="171" fontId="3" fillId="11" borderId="3" xfId="0" applyNumberFormat="1" applyFont="1" applyFill="1" applyBorder="1" applyAlignment="1">
      <alignment vertical="center" wrapText="1"/>
    </xf>
    <xf numFmtId="0" fontId="30" fillId="11" borderId="3" xfId="0" applyFont="1" applyFill="1" applyBorder="1" applyAlignment="1">
      <alignment vertical="center" wrapText="1"/>
    </xf>
    <xf numFmtId="0" fontId="33" fillId="7" borderId="3" xfId="0" applyFont="1" applyFill="1" applyBorder="1" applyAlignment="1">
      <alignment horizontal="center" vertical="center" wrapText="1"/>
    </xf>
    <xf numFmtId="0" fontId="3" fillId="11" borderId="3" xfId="0" applyFont="1" applyFill="1" applyBorder="1" applyAlignment="1">
      <alignment horizontal="center" vertical="center"/>
    </xf>
    <xf numFmtId="0" fontId="7" fillId="0" borderId="0" xfId="0" applyFont="1" applyFill="1" applyAlignment="1">
      <alignment horizontal="center"/>
    </xf>
    <xf numFmtId="0" fontId="31" fillId="0" borderId="0" xfId="0" applyFont="1" applyAlignment="1">
      <alignment wrapText="1"/>
    </xf>
    <xf numFmtId="0" fontId="37" fillId="0" borderId="0" xfId="1" applyFont="1" applyFill="1" applyBorder="1" applyAlignment="1" applyProtection="1">
      <alignment vertical="center"/>
    </xf>
    <xf numFmtId="0" fontId="3" fillId="0" borderId="3" xfId="0" applyFont="1" applyBorder="1" applyAlignment="1">
      <alignment horizontal="center" vertical="center" wrapText="1"/>
    </xf>
    <xf numFmtId="0" fontId="38" fillId="0" borderId="0" xfId="0" applyFont="1" applyAlignment="1">
      <alignment vertical="center"/>
    </xf>
    <xf numFmtId="0" fontId="38" fillId="0" borderId="0" xfId="0" applyFont="1" applyAlignment="1">
      <alignment vertical="center" wrapText="1"/>
    </xf>
    <xf numFmtId="171" fontId="38" fillId="0" borderId="0" xfId="0" applyNumberFormat="1" applyFont="1" applyAlignment="1">
      <alignment vertical="center"/>
    </xf>
    <xf numFmtId="0" fontId="32" fillId="11" borderId="3" xfId="0" applyFont="1" applyFill="1" applyBorder="1" applyAlignment="1">
      <alignment vertical="center" wrapText="1"/>
    </xf>
    <xf numFmtId="0" fontId="2" fillId="0" borderId="3" xfId="0" applyFont="1" applyBorder="1" applyAlignment="1">
      <alignment vertical="center" wrapText="1"/>
    </xf>
    <xf numFmtId="164" fontId="38" fillId="0" borderId="0" xfId="0" applyNumberFormat="1" applyFont="1" applyAlignment="1">
      <alignment vertical="center"/>
    </xf>
    <xf numFmtId="0" fontId="7" fillId="10" borderId="0" xfId="0" applyFont="1" applyFill="1"/>
    <xf numFmtId="0" fontId="39" fillId="0" borderId="0" xfId="0" applyFont="1"/>
    <xf numFmtId="172" fontId="7" fillId="0" borderId="0" xfId="0" applyNumberFormat="1" applyFont="1" applyAlignment="1">
      <alignment wrapText="1"/>
    </xf>
    <xf numFmtId="172" fontId="35" fillId="0" borderId="0" xfId="0" applyNumberFormat="1" applyFont="1" applyAlignment="1">
      <alignment wrapText="1"/>
    </xf>
    <xf numFmtId="0" fontId="35" fillId="0" borderId="0" xfId="0" applyFont="1" applyAlignment="1">
      <alignment wrapText="1"/>
    </xf>
    <xf numFmtId="171" fontId="35" fillId="0" borderId="0" xfId="0" applyNumberFormat="1" applyFont="1" applyAlignment="1">
      <alignment wrapText="1"/>
    </xf>
    <xf numFmtId="0" fontId="7" fillId="0" borderId="0" xfId="0" applyFont="1" applyAlignment="1">
      <alignment wrapText="1"/>
    </xf>
    <xf numFmtId="0" fontId="30" fillId="0" borderId="0" xfId="0" applyFont="1" applyAlignment="1">
      <alignment vertical="center" wrapText="1"/>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7" fillId="0" borderId="0" xfId="0" applyFont="1" applyAlignment="1">
      <alignment horizontal="left" inden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36" fillId="10" borderId="3" xfId="0" applyFont="1" applyFill="1" applyBorder="1" applyAlignment="1">
      <alignment horizontal="center" vertical="center"/>
    </xf>
    <xf numFmtId="0" fontId="3" fillId="0" borderId="3" xfId="0" applyFont="1" applyBorder="1" applyAlignment="1">
      <alignment horizontal="center" vertical="center" wrapText="1"/>
    </xf>
    <xf numFmtId="171" fontId="3" fillId="0" borderId="3" xfId="0" applyNumberFormat="1" applyFont="1" applyBorder="1" applyAlignment="1">
      <alignment horizontal="center" vertical="center"/>
    </xf>
  </cellXfs>
  <cellStyles count="273">
    <cellStyle name="000's" xfId="2"/>
    <cellStyle name="000's 10" xfId="3"/>
    <cellStyle name="000's 11" xfId="4"/>
    <cellStyle name="000's 12" xfId="5"/>
    <cellStyle name="000's 12 2" xfId="6"/>
    <cellStyle name="000's 13" xfId="7"/>
    <cellStyle name="000's 14" xfId="8"/>
    <cellStyle name="000's 15" xfId="9"/>
    <cellStyle name="000's 16" xfId="10"/>
    <cellStyle name="000's 17" xfId="11"/>
    <cellStyle name="000's 18" xfId="12"/>
    <cellStyle name="000's 2" xfId="13"/>
    <cellStyle name="000's 3" xfId="14"/>
    <cellStyle name="000's 4" xfId="15"/>
    <cellStyle name="000's 5" xfId="16"/>
    <cellStyle name="000's 6" xfId="17"/>
    <cellStyle name="000's 7" xfId="18"/>
    <cellStyle name="000's 8" xfId="19"/>
    <cellStyle name="000's 9" xfId="20"/>
    <cellStyle name="category" xfId="21"/>
    <cellStyle name="Comma 10" xfId="22"/>
    <cellStyle name="Comma 11" xfId="23"/>
    <cellStyle name="Comma 2" xfId="24"/>
    <cellStyle name="Comma 3 10" xfId="25"/>
    <cellStyle name="Comma 3 11" xfId="26"/>
    <cellStyle name="Comma 3 12" xfId="27"/>
    <cellStyle name="Comma 3 13" xfId="28"/>
    <cellStyle name="Comma 3 14" xfId="29"/>
    <cellStyle name="Comma 3 2" xfId="30"/>
    <cellStyle name="Comma 3 3" xfId="31"/>
    <cellStyle name="Comma 3 4" xfId="32"/>
    <cellStyle name="Comma 3 5" xfId="33"/>
    <cellStyle name="Comma 3 6" xfId="34"/>
    <cellStyle name="Comma 3 7" xfId="35"/>
    <cellStyle name="Comma 3 8" xfId="36"/>
    <cellStyle name="Comma 3 9" xfId="37"/>
    <cellStyle name="Comma 4 10" xfId="38"/>
    <cellStyle name="Comma 4 11" xfId="39"/>
    <cellStyle name="Comma 4 12" xfId="40"/>
    <cellStyle name="Comma 4 13" xfId="41"/>
    <cellStyle name="Comma 4 14" xfId="42"/>
    <cellStyle name="Comma 4 15" xfId="43"/>
    <cellStyle name="Comma 4 16" xfId="44"/>
    <cellStyle name="Comma 4 17" xfId="45"/>
    <cellStyle name="Comma 4 2" xfId="46"/>
    <cellStyle name="Comma 4 3" xfId="47"/>
    <cellStyle name="Comma 4 4" xfId="48"/>
    <cellStyle name="Comma 4 5" xfId="49"/>
    <cellStyle name="Comma 4 6" xfId="50"/>
    <cellStyle name="Comma 4 7" xfId="51"/>
    <cellStyle name="Comma 4 8" xfId="52"/>
    <cellStyle name="Comma 4 9" xfId="53"/>
    <cellStyle name="Comma 5" xfId="54"/>
    <cellStyle name="Comma 6" xfId="55"/>
    <cellStyle name="Comma0" xfId="56"/>
    <cellStyle name="Currency 2" xfId="57"/>
    <cellStyle name="Currency 2 10" xfId="58"/>
    <cellStyle name="Currency 2 11" xfId="59"/>
    <cellStyle name="Currency 2 12" xfId="60"/>
    <cellStyle name="Currency 2 2" xfId="61"/>
    <cellStyle name="Currency 2 3" xfId="62"/>
    <cellStyle name="Currency 2 4" xfId="63"/>
    <cellStyle name="Currency 2 5" xfId="64"/>
    <cellStyle name="Currency 2 6" xfId="65"/>
    <cellStyle name="Currency 2 7" xfId="66"/>
    <cellStyle name="Currency 2 8" xfId="67"/>
    <cellStyle name="Currency 2 9" xfId="68"/>
    <cellStyle name="Currency 3" xfId="69"/>
    <cellStyle name="Currency 5" xfId="70"/>
    <cellStyle name="Currency 7" xfId="71"/>
    <cellStyle name="Currency 8" xfId="72"/>
    <cellStyle name="Currency0" xfId="73"/>
    <cellStyle name="Date" xfId="74"/>
    <cellStyle name="Euro" xfId="75"/>
    <cellStyle name="financial" xfId="76"/>
    <cellStyle name="Fixed" xfId="77"/>
    <cellStyle name="Grey" xfId="78"/>
    <cellStyle name="HEADER" xfId="79"/>
    <cellStyle name="Header1" xfId="80"/>
    <cellStyle name="Header2" xfId="81"/>
    <cellStyle name="Heading 1 18" xfId="82"/>
    <cellStyle name="Heading 2 18" xfId="83"/>
    <cellStyle name="Hyperlink" xfId="1" builtinId="8"/>
    <cellStyle name="Hyperlink 2" xfId="84"/>
    <cellStyle name="Hyperlink 3" xfId="85"/>
    <cellStyle name="Input [yellow]" xfId="86"/>
    <cellStyle name="Model" xfId="87"/>
    <cellStyle name="NDC" xfId="88"/>
    <cellStyle name="NDC 10" xfId="89"/>
    <cellStyle name="NDC 11" xfId="90"/>
    <cellStyle name="NDC 12" xfId="91"/>
    <cellStyle name="NDC 12 2" xfId="92"/>
    <cellStyle name="NDC 13" xfId="93"/>
    <cellStyle name="NDC 14" xfId="94"/>
    <cellStyle name="NDC 15" xfId="95"/>
    <cellStyle name="NDC 16" xfId="96"/>
    <cellStyle name="NDC 17" xfId="97"/>
    <cellStyle name="NDC 18" xfId="98"/>
    <cellStyle name="NDC 2" xfId="99"/>
    <cellStyle name="NDC 3" xfId="100"/>
    <cellStyle name="NDC 4" xfId="101"/>
    <cellStyle name="NDC 5" xfId="102"/>
    <cellStyle name="NDC 6" xfId="103"/>
    <cellStyle name="NDC 7" xfId="104"/>
    <cellStyle name="NDC 8" xfId="105"/>
    <cellStyle name="NDC 9" xfId="106"/>
    <cellStyle name="Normal" xfId="0" builtinId="0"/>
    <cellStyle name="Normal - Style1" xfId="107"/>
    <cellStyle name="Normal - Style1 10" xfId="108"/>
    <cellStyle name="Normal - Style1 11" xfId="109"/>
    <cellStyle name="Normal - Style1 12" xfId="110"/>
    <cellStyle name="Normal - Style1 13" xfId="111"/>
    <cellStyle name="Normal - Style1 14" xfId="112"/>
    <cellStyle name="Normal - Style1 15" xfId="113"/>
    <cellStyle name="Normal - Style1 16" xfId="114"/>
    <cellStyle name="Normal - Style1 17" xfId="115"/>
    <cellStyle name="Normal - Style1 2" xfId="116"/>
    <cellStyle name="Normal - Style1 3" xfId="117"/>
    <cellStyle name="Normal - Style1 4" xfId="118"/>
    <cellStyle name="Normal - Style1 5" xfId="119"/>
    <cellStyle name="Normal - Style1 6" xfId="120"/>
    <cellStyle name="Normal - Style1 7" xfId="121"/>
    <cellStyle name="Normal - Style1 8" xfId="122"/>
    <cellStyle name="Normal - Style1 9" xfId="123"/>
    <cellStyle name="Normal 11" xfId="124"/>
    <cellStyle name="Normal 13" xfId="125"/>
    <cellStyle name="Normal 2" xfId="126"/>
    <cellStyle name="Normal 2 10" xfId="127"/>
    <cellStyle name="Normal 2 11" xfId="128"/>
    <cellStyle name="Normal 2 12" xfId="129"/>
    <cellStyle name="Normal 2 13" xfId="130"/>
    <cellStyle name="Normal 2 14" xfId="131"/>
    <cellStyle name="Normal 2 15" xfId="132"/>
    <cellStyle name="Normal 2 16" xfId="133"/>
    <cellStyle name="Normal 2 17" xfId="134"/>
    <cellStyle name="Normal 2 18" xfId="135"/>
    <cellStyle name="Normal 2 19" xfId="136"/>
    <cellStyle name="Normal 2 2" xfId="137"/>
    <cellStyle name="Normal 2 20" xfId="138"/>
    <cellStyle name="Normal 2 21" xfId="139"/>
    <cellStyle name="Normal 2 22" xfId="140"/>
    <cellStyle name="Normal 2 23" xfId="141"/>
    <cellStyle name="Normal 2 24" xfId="142"/>
    <cellStyle name="Normal 2 25" xfId="143"/>
    <cellStyle name="Normal 2 26" xfId="144"/>
    <cellStyle name="Normal 2 27" xfId="145"/>
    <cellStyle name="Normal 2 28" xfId="146"/>
    <cellStyle name="Normal 2 29" xfId="147"/>
    <cellStyle name="Normal 2 3" xfId="148"/>
    <cellStyle name="Normal 2 30" xfId="149"/>
    <cellStyle name="Normal 2 4" xfId="150"/>
    <cellStyle name="Normal 2 5" xfId="151"/>
    <cellStyle name="Normal 2 6" xfId="152"/>
    <cellStyle name="Normal 2 7" xfId="153"/>
    <cellStyle name="Normal 2 8" xfId="154"/>
    <cellStyle name="Normal 2 9" xfId="155"/>
    <cellStyle name="Normal 20 2" xfId="262"/>
    <cellStyle name="Normal 27" xfId="156"/>
    <cellStyle name="Normal 28" xfId="157"/>
    <cellStyle name="Normal 29" xfId="158"/>
    <cellStyle name="Normal 3" xfId="159"/>
    <cellStyle name="Normal 3 10" xfId="160"/>
    <cellStyle name="Normal 3 11" xfId="161"/>
    <cellStyle name="Normal 3 12" xfId="162"/>
    <cellStyle name="Normal 3 13" xfId="163"/>
    <cellStyle name="Normal 3 14" xfId="164"/>
    <cellStyle name="Normal 3 2" xfId="165"/>
    <cellStyle name="Normal 3 3" xfId="166"/>
    <cellStyle name="Normal 3 4" xfId="167"/>
    <cellStyle name="Normal 3 5" xfId="168"/>
    <cellStyle name="Normal 3 6" xfId="169"/>
    <cellStyle name="Normal 3 7" xfId="170"/>
    <cellStyle name="Normal 3 8" xfId="171"/>
    <cellStyle name="Normal 3 9" xfId="172"/>
    <cellStyle name="Normal 30" xfId="263"/>
    <cellStyle name="Normal 31" xfId="264"/>
    <cellStyle name="Normal 32" xfId="265"/>
    <cellStyle name="Normal 33" xfId="266"/>
    <cellStyle name="Normal 34" xfId="267"/>
    <cellStyle name="Normal 35" xfId="268"/>
    <cellStyle name="Normal 36" xfId="269"/>
    <cellStyle name="Normal 37" xfId="270"/>
    <cellStyle name="Normal 4" xfId="173"/>
    <cellStyle name="Normal 5" xfId="174"/>
    <cellStyle name="Normal 6" xfId="175"/>
    <cellStyle name="Normal 7" xfId="176"/>
    <cellStyle name="Normal 8 2" xfId="271"/>
    <cellStyle name="Normal 9" xfId="177"/>
    <cellStyle name="Percent ()" xfId="178"/>
    <cellStyle name="Percent [2]" xfId="179"/>
    <cellStyle name="Percent [2] 10" xfId="180"/>
    <cellStyle name="Percent [2] 11" xfId="181"/>
    <cellStyle name="Percent [2] 12" xfId="182"/>
    <cellStyle name="Percent [2] 12 2" xfId="183"/>
    <cellStyle name="Percent [2] 13" xfId="184"/>
    <cellStyle name="Percent [2] 14" xfId="185"/>
    <cellStyle name="Percent [2] 15" xfId="186"/>
    <cellStyle name="Percent [2] 16" xfId="187"/>
    <cellStyle name="Percent [2] 17" xfId="188"/>
    <cellStyle name="Percent [2] 18" xfId="189"/>
    <cellStyle name="Percent [2] 19" xfId="190"/>
    <cellStyle name="Percent [2] 2" xfId="191"/>
    <cellStyle name="Percent [2] 2 10" xfId="192"/>
    <cellStyle name="Percent [2] 2 11" xfId="193"/>
    <cellStyle name="Percent [2] 2 12" xfId="194"/>
    <cellStyle name="Percent [2] 2 13" xfId="195"/>
    <cellStyle name="Percent [2] 2 14" xfId="196"/>
    <cellStyle name="Percent [2] 2 15" xfId="197"/>
    <cellStyle name="Percent [2] 2 16" xfId="198"/>
    <cellStyle name="Percent [2] 2 17" xfId="199"/>
    <cellStyle name="Percent [2] 2 2" xfId="200"/>
    <cellStyle name="Percent [2] 2 3" xfId="201"/>
    <cellStyle name="Percent [2] 2 4" xfId="202"/>
    <cellStyle name="Percent [2] 2 5" xfId="203"/>
    <cellStyle name="Percent [2] 2 6" xfId="204"/>
    <cellStyle name="Percent [2] 2 7" xfId="205"/>
    <cellStyle name="Percent [2] 2 8" xfId="206"/>
    <cellStyle name="Percent [2] 2 9" xfId="207"/>
    <cellStyle name="Percent [2] 20" xfId="208"/>
    <cellStyle name="Percent [2] 3" xfId="209"/>
    <cellStyle name="Percent [2] 4" xfId="210"/>
    <cellStyle name="Percent [2] 5" xfId="211"/>
    <cellStyle name="Percent [2] 6" xfId="212"/>
    <cellStyle name="Percent [2] 7" xfId="213"/>
    <cellStyle name="Percent [2] 8" xfId="214"/>
    <cellStyle name="Percent [2] 9" xfId="215"/>
    <cellStyle name="Percent 10" xfId="216"/>
    <cellStyle name="Percent 2" xfId="217"/>
    <cellStyle name="Percent 2 10" xfId="218"/>
    <cellStyle name="Percent 2 11" xfId="219"/>
    <cellStyle name="Percent 2 12" xfId="220"/>
    <cellStyle name="Percent 2 13" xfId="221"/>
    <cellStyle name="Percent 2 14" xfId="222"/>
    <cellStyle name="Percent 2 2" xfId="223"/>
    <cellStyle name="Percent 2 3" xfId="224"/>
    <cellStyle name="Percent 2 4" xfId="225"/>
    <cellStyle name="Percent 2 5" xfId="226"/>
    <cellStyle name="Percent 2 6" xfId="227"/>
    <cellStyle name="Percent 2 7" xfId="228"/>
    <cellStyle name="Percent 2 8" xfId="229"/>
    <cellStyle name="Percent 2 9" xfId="230"/>
    <cellStyle name="Percent 26" xfId="231"/>
    <cellStyle name="Percent 27" xfId="232"/>
    <cellStyle name="Percent 28" xfId="233"/>
    <cellStyle name="Percent 29" xfId="272"/>
    <cellStyle name="Percent 3" xfId="234"/>
    <cellStyle name="Percent 5" xfId="235"/>
    <cellStyle name="Percent 6" xfId="236"/>
    <cellStyle name="Percent 7" xfId="237"/>
    <cellStyle name="Percent 8" xfId="238"/>
    <cellStyle name="Percent 9" xfId="239"/>
    <cellStyle name="PSChar" xfId="240"/>
    <cellStyle name="PSDate" xfId="241"/>
    <cellStyle name="PSDec" xfId="242"/>
    <cellStyle name="PSHeading" xfId="243"/>
    <cellStyle name="PSHeading 10" xfId="244"/>
    <cellStyle name="PSHeading 11" xfId="245"/>
    <cellStyle name="PSHeading 12" xfId="246"/>
    <cellStyle name="PSHeading 2" xfId="247"/>
    <cellStyle name="PSHeading 3" xfId="248"/>
    <cellStyle name="PSHeading 4" xfId="249"/>
    <cellStyle name="PSHeading 5" xfId="250"/>
    <cellStyle name="PSHeading 6" xfId="251"/>
    <cellStyle name="PSHeading 7" xfId="252"/>
    <cellStyle name="PSHeading 8" xfId="253"/>
    <cellStyle name="PSHeading 9" xfId="254"/>
    <cellStyle name="PSInt" xfId="255"/>
    <cellStyle name="PSSpacer" xfId="256"/>
    <cellStyle name="Region" xfId="257"/>
    <cellStyle name="regional" xfId="258"/>
    <cellStyle name="SAP Load" xfId="259"/>
    <cellStyle name="subhead" xfId="260"/>
    <cellStyle name="Total 18" xfId="26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131725</xdr:colOff>
      <xdr:row>0</xdr:row>
      <xdr:rowOff>104897</xdr:rowOff>
    </xdr:from>
    <xdr:to>
      <xdr:col>14</xdr:col>
      <xdr:colOff>344476</xdr:colOff>
      <xdr:row>27</xdr:row>
      <xdr:rowOff>152188</xdr:rowOff>
    </xdr:to>
    <xdr:pic>
      <xdr:nvPicPr>
        <xdr:cNvPr id="2049" name="Picture 1"/>
        <xdr:cNvPicPr>
          <a:picLocks noChangeAspect="1" noChangeArrowheads="1"/>
        </xdr:cNvPicPr>
      </xdr:nvPicPr>
      <xdr:blipFill>
        <a:blip xmlns:r="http://schemas.openxmlformats.org/officeDocument/2006/relationships" r:embed="rId1" cstate="print"/>
        <a:srcRect l="6001" t="18002" r="13502" b="24003"/>
        <a:stretch>
          <a:fillRect/>
        </a:stretch>
      </xdr:blipFill>
      <xdr:spPr bwMode="auto">
        <a:xfrm>
          <a:off x="131725" y="104897"/>
          <a:ext cx="9813951" cy="4419266"/>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D3HY70/My%20Documents/Personal/sealed_Markaudio%20CHR70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eams\Actuarial%20Services\PBM%20Actuary\Medicare%20Analysis%20Model\Clients\Alcoa\2011_12\Choices\MC%20in%20Mail\Medicare%20Model%202012%2012_01e3-beta1b1%20Alcoa_Choices_MC%20in%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d3hy70/Desktop/Personal/EOP%20200K/Calend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eams\Actuarial%20Services\PBM%20Actuary\Medicare%20Analysis%20Model\Clients\Tyco\2012_02\Medicare%20Model%202012%2012_01e3-beta1c%20Tyco%20F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UD3HY70/My%20Documents/Personal/Riding_Log%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eams\Actuarial%20Services\PBM%20Actuary\Medicare%20Analysis%20Model\Clients\Op%20Engineers%20Local%203\2012_04\Op%20Eng%203_Medicare%20Model%202012%2012_01e3-beta1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Frequency Response"/>
      <sheetName val="Power Response"/>
      <sheetName val="Sheet1"/>
    </sheetNames>
    <sheetDataSet>
      <sheetData sheetId="0">
        <row r="5">
          <cell r="B5">
            <v>5.17</v>
          </cell>
        </row>
        <row r="6">
          <cell r="B6">
            <v>0.55000000000000004</v>
          </cell>
        </row>
        <row r="7">
          <cell r="B7">
            <v>0.69</v>
          </cell>
        </row>
        <row r="8">
          <cell r="B8">
            <v>65.400000000000006</v>
          </cell>
        </row>
        <row r="9">
          <cell r="B9">
            <v>8.6</v>
          </cell>
        </row>
        <row r="10">
          <cell r="B10">
            <v>2</v>
          </cell>
        </row>
        <row r="11">
          <cell r="B11">
            <v>20</v>
          </cell>
        </row>
        <row r="14">
          <cell r="B14">
            <v>1.18</v>
          </cell>
        </row>
        <row r="15">
          <cell r="B15">
            <v>345</v>
          </cell>
        </row>
        <row r="20">
          <cell r="B20">
            <v>0.70709999999999995</v>
          </cell>
        </row>
        <row r="21">
          <cell r="B21">
            <v>1.2856363636363635</v>
          </cell>
        </row>
        <row r="22">
          <cell r="B22">
            <v>0.65286085950413186</v>
          </cell>
        </row>
        <row r="24">
          <cell r="B24">
            <v>84.080618181818181</v>
          </cell>
        </row>
        <row r="27">
          <cell r="B27">
            <v>3.1415926535897931E-4</v>
          </cell>
        </row>
        <row r="28">
          <cell r="B28">
            <v>2.701769682087222E-6</v>
          </cell>
        </row>
        <row r="29">
          <cell r="B29">
            <v>2.0204668588758271E-3</v>
          </cell>
        </row>
        <row r="30">
          <cell r="B30">
            <v>85.054517312323199</v>
          </cell>
        </row>
        <row r="31">
          <cell r="B31">
            <v>1.547578736020991E-4</v>
          </cell>
        </row>
        <row r="32">
          <cell r="B32">
            <v>73.896527538146557</v>
          </cell>
        </row>
        <row r="33">
          <cell r="B33">
            <v>1</v>
          </cell>
        </row>
        <row r="34">
          <cell r="B34">
            <v>1.547578736020991E-4</v>
          </cell>
        </row>
        <row r="36">
          <cell r="B36">
            <v>98.064817268963012</v>
          </cell>
        </row>
        <row r="39">
          <cell r="C39">
            <v>1.1100000000000001</v>
          </cell>
        </row>
        <row r="42">
          <cell r="C42">
            <v>84.081424534278796</v>
          </cell>
          <cell r="D42">
            <v>1.0000191805518226</v>
          </cell>
          <cell r="E42">
            <v>-3.0102999566398134</v>
          </cell>
        </row>
        <row r="43">
          <cell r="C43">
            <v>10</v>
          </cell>
          <cell r="D43">
            <v>1.4145171191224248E-2</v>
          </cell>
          <cell r="E43">
            <v>-36.988707074015473</v>
          </cell>
        </row>
        <row r="44">
          <cell r="C44">
            <v>11.100000000000001</v>
          </cell>
          <cell r="D44">
            <v>1.7428265424707403E-2</v>
          </cell>
          <cell r="E44">
            <v>-35.176238539157779</v>
          </cell>
        </row>
        <row r="45">
          <cell r="C45">
            <v>12.321000000000003</v>
          </cell>
          <cell r="D45">
            <v>2.1473365829781994E-2</v>
          </cell>
          <cell r="E45">
            <v>-33.364003209738499</v>
          </cell>
        </row>
        <row r="46">
          <cell r="C46">
            <v>13.676310000000004</v>
          </cell>
          <cell r="D46">
            <v>2.6457334038874396E-2</v>
          </cell>
          <cell r="E46">
            <v>-31.552121749954839</v>
          </cell>
        </row>
        <row r="47">
          <cell r="C47">
            <v>15.180704100000007</v>
          </cell>
          <cell r="D47">
            <v>3.2598081269297162E-2</v>
          </cell>
          <cell r="E47">
            <v>-29.740777176588772</v>
          </cell>
        </row>
        <row r="48">
          <cell r="C48">
            <v>16.850581551000008</v>
          </cell>
          <cell r="D48">
            <v>4.0164095931901032E-2</v>
          </cell>
          <cell r="E48">
            <v>-27.930246962865745</v>
          </cell>
        </row>
        <row r="49">
          <cell r="C49">
            <v>18.704145521610013</v>
          </cell>
          <cell r="D49">
            <v>4.9486182597695272E-2</v>
          </cell>
          <cell r="E49">
            <v>-26.120951517748317</v>
          </cell>
        </row>
        <row r="50">
          <cell r="C50">
            <v>20.761601528987114</v>
          </cell>
          <cell r="D50">
            <v>6.0971925578620349E-2</v>
          </cell>
          <cell r="E50">
            <v>-24.313527192681104</v>
          </cell>
        </row>
        <row r="51">
          <cell r="C51">
            <v>23.045377697175699</v>
          </cell>
          <cell r="D51">
            <v>7.5123509505418129E-2</v>
          </cell>
          <cell r="E51">
            <v>-22.508935765210811</v>
          </cell>
        </row>
        <row r="52">
          <cell r="C52">
            <v>25.580369243865029</v>
          </cell>
          <cell r="D52">
            <v>9.2559676061625726E-2</v>
          </cell>
          <cell r="E52">
            <v>-20.708627574201209</v>
          </cell>
        </row>
        <row r="53">
          <cell r="C53">
            <v>28.394209860690186</v>
          </cell>
          <cell r="D53">
            <v>0.11404277687552908</v>
          </cell>
          <cell r="E53">
            <v>-18.914782209940743</v>
          </cell>
        </row>
        <row r="54">
          <cell r="C54">
            <v>31.517572945366108</v>
          </cell>
          <cell r="D54">
            <v>0.14051210538833941</v>
          </cell>
          <cell r="E54">
            <v>-17.130658236368539</v>
          </cell>
        </row>
        <row r="55">
          <cell r="C55">
            <v>34.984505969356384</v>
          </cell>
          <cell r="D55">
            <v>0.17312496504897298</v>
          </cell>
          <cell r="E55">
            <v>-15.361089282137803</v>
          </cell>
        </row>
        <row r="56">
          <cell r="C56">
            <v>38.832801625985589</v>
          </cell>
          <cell r="D56">
            <v>0.21330726943683967</v>
          </cell>
          <cell r="E56">
            <v>-13.613161198858171</v>
          </cell>
        </row>
        <row r="57">
          <cell r="C57">
            <v>43.104409804844011</v>
          </cell>
          <cell r="D57">
            <v>0.26281588667313027</v>
          </cell>
          <cell r="E57">
            <v>-11.897079002242695</v>
          </cell>
        </row>
        <row r="58">
          <cell r="C58">
            <v>47.845894883376857</v>
          </cell>
          <cell r="D58">
            <v>0.32381545396996381</v>
          </cell>
          <cell r="E58">
            <v>-10.227155944822302</v>
          </cell>
        </row>
        <row r="59">
          <cell r="C59">
            <v>53.108943320548313</v>
          </cell>
          <cell r="D59">
            <v>0.39897302083639247</v>
          </cell>
          <cell r="E59">
            <v>-8.6226935733129864</v>
          </cell>
        </row>
        <row r="60">
          <cell r="C60">
            <v>58.95092708580863</v>
          </cell>
          <cell r="D60">
            <v>0.49157465897251917</v>
          </cell>
          <cell r="E60">
            <v>-7.1082529221578028</v>
          </cell>
        </row>
        <row r="61">
          <cell r="C61">
            <v>65.435529065247579</v>
          </cell>
          <cell r="D61">
            <v>0.60566913732004102</v>
          </cell>
          <cell r="E61">
            <v>-5.7125261796339668</v>
          </cell>
        </row>
        <row r="62">
          <cell r="C62">
            <v>72.63343726242482</v>
          </cell>
          <cell r="D62">
            <v>0.74624494409202258</v>
          </cell>
          <cell r="E62">
            <v>-4.4650074453923354</v>
          </cell>
        </row>
        <row r="63">
          <cell r="C63">
            <v>80.623115361291553</v>
          </cell>
          <cell r="D63">
            <v>0.91944839561578118</v>
          </cell>
          <cell r="E63">
            <v>-3.3904065098704073</v>
          </cell>
        </row>
        <row r="64">
          <cell r="C64">
            <v>89.491658051033639</v>
          </cell>
          <cell r="D64">
            <v>1.1328523682382041</v>
          </cell>
          <cell r="E64">
            <v>-2.5023497213349986</v>
          </cell>
        </row>
        <row r="65">
          <cell r="C65">
            <v>99.335740436647342</v>
          </cell>
          <cell r="D65">
            <v>1.3957874029062918</v>
          </cell>
          <cell r="E65">
            <v>-1.7992959080152391</v>
          </cell>
        </row>
        <row r="66">
          <cell r="C66">
            <v>110.26267188467855</v>
          </cell>
          <cell r="D66">
            <v>1.7197496591208419</v>
          </cell>
          <cell r="E66">
            <v>-1.2650196670004208</v>
          </cell>
        </row>
        <row r="67">
          <cell r="C67">
            <v>122.3915657919932</v>
          </cell>
          <cell r="D67">
            <v>2.1189035550027895</v>
          </cell>
          <cell r="E67">
            <v>-0.87336798397640025</v>
          </cell>
        </row>
        <row r="68">
          <cell r="C68">
            <v>135.85463802911246</v>
          </cell>
          <cell r="D68">
            <v>2.6107010701189375</v>
          </cell>
          <cell r="E68">
            <v>-0.59462489753452341</v>
          </cell>
        </row>
        <row r="69">
          <cell r="C69">
            <v>150.79864821231484</v>
          </cell>
          <cell r="D69">
            <v>3.216644788493543</v>
          </cell>
          <cell r="E69">
            <v>-0.40072054715196082</v>
          </cell>
        </row>
        <row r="70">
          <cell r="C70">
            <v>167.3864995156695</v>
          </cell>
          <cell r="D70">
            <v>3.963228043902896</v>
          </cell>
          <cell r="E70">
            <v>-0.26808888709713757</v>
          </cell>
        </row>
        <row r="71">
          <cell r="C71">
            <v>185.79901446239316</v>
          </cell>
          <cell r="D71">
            <v>4.8830932728927579</v>
          </cell>
          <cell r="E71">
            <v>-0.17845242017538923</v>
          </cell>
        </row>
        <row r="72">
          <cell r="C72">
            <v>206.23690605325643</v>
          </cell>
          <cell r="D72">
            <v>6.0164592215311687</v>
          </cell>
          <cell r="E72">
            <v>-0.11837779439615169</v>
          </cell>
        </row>
        <row r="73">
          <cell r="C73">
            <v>228.92296571911467</v>
          </cell>
          <cell r="D73">
            <v>7.412879406848556</v>
          </cell>
          <cell r="E73">
            <v>-7.8344910157490663E-2</v>
          </cell>
        </row>
        <row r="74">
          <cell r="C74">
            <v>254.10449194821732</v>
          </cell>
          <cell r="D74">
            <v>9.1334087171781082</v>
          </cell>
          <cell r="E74">
            <v>-5.1770168781431244E-2</v>
          </cell>
        </row>
        <row r="75">
          <cell r="C75">
            <v>282.05598606252124</v>
          </cell>
          <cell r="D75">
            <v>11.253272880435148</v>
          </cell>
          <cell r="E75">
            <v>-3.4174659399613248E-2</v>
          </cell>
        </row>
        <row r="76">
          <cell r="C76">
            <v>313.08214452939859</v>
          </cell>
          <cell r="D76">
            <v>13.865157515984146</v>
          </cell>
          <cell r="E76">
            <v>-2.2544360486569815E-2</v>
          </cell>
        </row>
        <row r="77">
          <cell r="C77">
            <v>347.52118042763249</v>
          </cell>
          <cell r="D77">
            <v>17.083260575444076</v>
          </cell>
          <cell r="E77">
            <v>-1.4865646380347753E-2</v>
          </cell>
        </row>
        <row r="78">
          <cell r="C78">
            <v>385.74851027467207</v>
          </cell>
          <cell r="D78">
            <v>21.048285355004644</v>
          </cell>
          <cell r="E78">
            <v>-9.7996668105795742E-3</v>
          </cell>
        </row>
        <row r="79">
          <cell r="C79">
            <v>428.18084640488604</v>
          </cell>
          <cell r="D79">
            <v>25.933592385901228</v>
          </cell>
          <cell r="E79">
            <v>-6.4590373153731468E-3</v>
          </cell>
        </row>
        <row r="80">
          <cell r="C80">
            <v>475.28073950942354</v>
          </cell>
          <cell r="D80">
            <v>31.952779178668909</v>
          </cell>
          <cell r="E80">
            <v>-4.2568287497673453E-3</v>
          </cell>
        </row>
        <row r="81">
          <cell r="C81">
            <v>527.56162085546021</v>
          </cell>
          <cell r="D81">
            <v>39.36901922603797</v>
          </cell>
          <cell r="E81">
            <v>-2.8053705357331564E-3</v>
          </cell>
        </row>
        <row r="82">
          <cell r="C82">
            <v>585.59339914956092</v>
          </cell>
          <cell r="D82">
            <v>48.506568588401393</v>
          </cell>
          <cell r="E82">
            <v>-1.8488348606772889E-3</v>
          </cell>
        </row>
        <row r="83">
          <cell r="C83">
            <v>650.00867305601264</v>
          </cell>
          <cell r="D83">
            <v>59.764943157769366</v>
          </cell>
          <cell r="E83">
            <v>-1.2184982200627427E-3</v>
          </cell>
        </row>
        <row r="84">
          <cell r="C84">
            <v>721.50962709217413</v>
          </cell>
          <cell r="D84">
            <v>73.636386464687646</v>
          </cell>
          <cell r="E84">
            <v>-8.0312706153028461E-4</v>
          </cell>
        </row>
        <row r="85">
          <cell r="C85">
            <v>800.87568607231333</v>
          </cell>
          <cell r="D85">
            <v>90.727391763141682</v>
          </cell>
          <cell r="E85">
            <v>-5.2940723218717299E-4</v>
          </cell>
        </row>
        <row r="86">
          <cell r="C86">
            <v>888.97201154026789</v>
          </cell>
          <cell r="D86">
            <v>111.78521939136687</v>
          </cell>
          <cell r="E86">
            <v>-3.4902492060392499E-4</v>
          </cell>
        </row>
        <row r="87">
          <cell r="C87">
            <v>986.7589328096974</v>
          </cell>
          <cell r="D87">
            <v>137.73056881210312</v>
          </cell>
          <cell r="E87">
            <v>-2.3014452774962265E-4</v>
          </cell>
        </row>
        <row r="88">
          <cell r="C88">
            <v>1095.3024154187642</v>
          </cell>
          <cell r="D88">
            <v>169.69783383339231</v>
          </cell>
          <cell r="E88">
            <v>-1.5178963048164822E-4</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Plan Design"/>
      <sheetName val="Example"/>
      <sheetName val="Compare Results"/>
      <sheetName val="Compare Pre-Tax"/>
      <sheetName val="Wrap Detail"/>
      <sheetName val="Output"/>
      <sheetName val="Subsidy"/>
      <sheetName val="Tier Disruption"/>
      <sheetName val="Cost V Disruptn"/>
      <sheetName val="Checks"/>
      <sheetName val="User Guide_ Read Me"/>
      <sheetName val="Current Plan Input"/>
      <sheetName val="Wrap Input"/>
      <sheetName val="Risk"/>
      <sheetName val="AWP per Participant"/>
      <sheetName val="Summary CLIENT"/>
      <sheetName val="Drug Cost per Participant"/>
      <sheetName val="Drug cost per Claim"/>
      <sheetName val="Part D Non-covered"/>
      <sheetName val="Disruption Report Input"/>
      <sheetName val="Tier Disruption Drug RX Input"/>
      <sheetName val="Tier Disruption By Member"/>
      <sheetName val="SSI_Detail"/>
      <sheetName val="Aggregated Summary"/>
      <sheetName val="RDS"/>
      <sheetName val="Macro Ranges"/>
      <sheetName val="Group_pdp"/>
      <sheetName val="Interpolation Worksheet"/>
      <sheetName val="Basic Details"/>
      <sheetName val="Cost Sharing"/>
      <sheetName val="used"/>
      <sheetName val="SSI CS Calcs"/>
      <sheetName val="Wrap CS Calcs"/>
      <sheetName val="Tier Code Reports - Claim"/>
      <sheetName val="Tier Code Reports - Drug Rx"/>
      <sheetName val="Tier Disruption Tables"/>
      <sheetName val="Client Dist Data"/>
      <sheetName val="Normative Dist Data"/>
      <sheetName val="BASIC Premiums"/>
      <sheetName val="PLUS Premiums"/>
      <sheetName val="COMPLETE Premiums"/>
      <sheetName val="AgRx 20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E5" t="str">
            <v>White_Copper_EGWP</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30">
          <cell r="M30">
            <v>46.46389053451837</v>
          </cell>
        </row>
        <row r="34">
          <cell r="F34">
            <v>0</v>
          </cell>
        </row>
        <row r="75">
          <cell r="D75">
            <v>0</v>
          </cell>
        </row>
        <row r="95">
          <cell r="F95">
            <v>22.380369450881808</v>
          </cell>
        </row>
      </sheetData>
      <sheetData sheetId="25" refreshError="1"/>
      <sheetData sheetId="26" refreshError="1"/>
      <sheetData sheetId="27" refreshError="1"/>
      <sheetData sheetId="28" refreshError="1"/>
      <sheetData sheetId="29" refreshError="1">
        <row r="13">
          <cell r="D13">
            <v>273.01505908236925</v>
          </cell>
        </row>
        <row r="18">
          <cell r="A18">
            <v>0</v>
          </cell>
        </row>
        <row r="54">
          <cell r="H54">
            <v>1</v>
          </cell>
        </row>
      </sheetData>
      <sheetData sheetId="30" refreshError="1">
        <row r="51">
          <cell r="J51">
            <v>273.01505908236925</v>
          </cell>
        </row>
      </sheetData>
      <sheetData sheetId="31" refreshError="1">
        <row r="4">
          <cell r="Z4">
            <v>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vent entry"/>
      <sheetName val="Scouts 2010"/>
      <sheetName val="Rides 2010"/>
      <sheetName val="Lookups"/>
    </sheetNames>
    <sheetDataSet>
      <sheetData sheetId="0" refreshError="1"/>
      <sheetData sheetId="1" refreshError="1"/>
      <sheetData sheetId="2" refreshError="1"/>
      <sheetData sheetId="3" refreshError="1"/>
      <sheetData sheetId="4">
        <row r="1">
          <cell r="A1">
            <v>1</v>
          </cell>
          <cell r="B1" t="str">
            <v>MON</v>
          </cell>
        </row>
        <row r="2">
          <cell r="A2">
            <v>2</v>
          </cell>
          <cell r="B2" t="str">
            <v>TUE</v>
          </cell>
        </row>
        <row r="3">
          <cell r="A3">
            <v>3</v>
          </cell>
          <cell r="B3" t="str">
            <v>WED</v>
          </cell>
        </row>
        <row r="4">
          <cell r="A4">
            <v>4</v>
          </cell>
          <cell r="B4" t="str">
            <v>THU</v>
          </cell>
        </row>
        <row r="5">
          <cell r="A5">
            <v>5</v>
          </cell>
          <cell r="B5" t="str">
            <v>FRI</v>
          </cell>
        </row>
        <row r="6">
          <cell r="A6">
            <v>6</v>
          </cell>
          <cell r="B6" t="str">
            <v>SAT</v>
          </cell>
        </row>
        <row r="7">
          <cell r="A7">
            <v>7</v>
          </cell>
          <cell r="B7" t="str">
            <v>SUN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REVISED"/>
      <sheetName val="Background"/>
      <sheetName val="Plan Design"/>
      <sheetName val="Example"/>
      <sheetName val="Compare Results"/>
      <sheetName val="Compare Pre-Tax"/>
      <sheetName val="Wrap Detail"/>
      <sheetName val="Output"/>
      <sheetName val="Subsidy"/>
      <sheetName val="Tier Disruption"/>
      <sheetName val="Cost V Disruptn"/>
      <sheetName val="Checks"/>
      <sheetName val="User Guide_ Read Me"/>
      <sheetName val="Current Plan Input"/>
      <sheetName val="Wrap Input"/>
      <sheetName val="Risk"/>
      <sheetName val="AWP per Participant"/>
      <sheetName val="Summary CLIENT"/>
      <sheetName val="Drug Cost per Participant"/>
      <sheetName val="Drug cost per Claim"/>
      <sheetName val="Part D Non-covered"/>
      <sheetName val="Disruption Report Input"/>
      <sheetName val="Tier Disruption Drug RX Input"/>
      <sheetName val="Tier Disruption By Member"/>
      <sheetName val="SSI_Detail"/>
      <sheetName val="Aggregated Summary"/>
      <sheetName val="RDS"/>
      <sheetName val="Macro Ranges"/>
      <sheetName val="Group_pdp"/>
      <sheetName val="Interpolation Worksheet"/>
      <sheetName val="Basic Details"/>
      <sheetName val="Cost Sharing"/>
      <sheetName val="used"/>
      <sheetName val="SSI CS Calcs"/>
      <sheetName val="Wrap CS Calcs"/>
      <sheetName val="Tier Code Reports - Claim"/>
      <sheetName val="Tier Code Reports - Drug Rx"/>
      <sheetName val="Tier Disruption Tables"/>
      <sheetName val="Client Dist Data"/>
      <sheetName val="Normative Dist Data"/>
      <sheetName val="BASIC Premiums"/>
      <sheetName val="PLUS Premiums"/>
      <sheetName val="COMPLETE Premiums"/>
      <sheetName val="AgRx 20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
          <cell r="L13">
            <v>18822</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2011"/>
      <sheetName val="Top picks"/>
      <sheetName val="planner"/>
      <sheetName val="RUSA Completed events"/>
      <sheetName val="Repeated Events"/>
      <sheetName val="R12"/>
      <sheetName val="Ultra Randonneur"/>
      <sheetName val="R5000"/>
      <sheetName val="Monday"/>
      <sheetName val="Wednesday"/>
      <sheetName val="Friday"/>
      <sheetName val="Log 2010"/>
      <sheetName val="Log 2009"/>
      <sheetName val="Log 2008"/>
      <sheetName val="GRR 1200km"/>
      <sheetName val="Grand Canyon 678km"/>
      <sheetName val="Inputs"/>
      <sheetName val="Aggregated Summary"/>
    </sheetNames>
    <sheetDataSet>
      <sheetData sheetId="0" refreshError="1"/>
      <sheetData sheetId="1" refreshError="1"/>
      <sheetData sheetId="2" refreshError="1"/>
      <sheetData sheetId="3" refreshError="1">
        <row r="8">
          <cell r="A8">
            <v>39459</v>
          </cell>
          <cell r="B8" t="str">
            <v>ACP Brevet</v>
          </cell>
          <cell r="C8" t="str">
            <v>Casa Grande</v>
          </cell>
          <cell r="D8">
            <v>200</v>
          </cell>
          <cell r="E8" t="str">
            <v>Casa Grande 200km</v>
          </cell>
        </row>
        <row r="9">
          <cell r="A9">
            <v>39718</v>
          </cell>
          <cell r="B9" t="str">
            <v>Brevet</v>
          </cell>
          <cell r="C9" t="str">
            <v>Ride Across Tennessee</v>
          </cell>
          <cell r="D9">
            <v>250</v>
          </cell>
          <cell r="E9" t="str">
            <v>Ride Across Tennessee 250km</v>
          </cell>
        </row>
        <row r="10">
          <cell r="A10">
            <v>39753</v>
          </cell>
          <cell r="B10" t="str">
            <v>Brevet</v>
          </cell>
          <cell r="C10" t="str">
            <v>Heart of Arizona</v>
          </cell>
          <cell r="D10">
            <v>200</v>
          </cell>
          <cell r="E10" t="str">
            <v>Heart of Arizona 200km</v>
          </cell>
        </row>
        <row r="11">
          <cell r="A11">
            <v>39767</v>
          </cell>
          <cell r="B11" t="str">
            <v>Brevet</v>
          </cell>
          <cell r="C11" t="str">
            <v>Mt Lemmon</v>
          </cell>
          <cell r="D11">
            <v>200</v>
          </cell>
          <cell r="E11" t="str">
            <v>Mt Lemmon 200km</v>
          </cell>
        </row>
        <row r="12">
          <cell r="A12">
            <v>39816</v>
          </cell>
          <cell r="B12" t="str">
            <v>ACP Brevet</v>
          </cell>
          <cell r="C12" t="str">
            <v>Casa Grande</v>
          </cell>
          <cell r="D12">
            <v>200</v>
          </cell>
          <cell r="E12" t="str">
            <v>Casa Grande 200km</v>
          </cell>
        </row>
        <row r="13">
          <cell r="A13">
            <v>39851</v>
          </cell>
          <cell r="B13" t="str">
            <v>ACP Brevet</v>
          </cell>
          <cell r="C13" t="str">
            <v>Saguaro National Forest</v>
          </cell>
          <cell r="D13">
            <v>300</v>
          </cell>
          <cell r="E13" t="str">
            <v>Saguaro National Forest 300km</v>
          </cell>
        </row>
        <row r="14">
          <cell r="A14">
            <v>39865</v>
          </cell>
          <cell r="B14" t="str">
            <v>ACP Brevet</v>
          </cell>
          <cell r="C14" t="str">
            <v>Russian River</v>
          </cell>
          <cell r="D14">
            <v>300</v>
          </cell>
          <cell r="E14" t="str">
            <v>Russian River 300km</v>
          </cell>
        </row>
        <row r="15">
          <cell r="A15">
            <v>39879</v>
          </cell>
          <cell r="B15" t="str">
            <v>ACP Brevet</v>
          </cell>
          <cell r="C15" t="str">
            <v>Arivaca</v>
          </cell>
          <cell r="D15">
            <v>400</v>
          </cell>
          <cell r="E15" t="str">
            <v>Arivaca 400km</v>
          </cell>
        </row>
        <row r="16">
          <cell r="A16">
            <v>39907</v>
          </cell>
          <cell r="B16" t="str">
            <v>ACP Brevet</v>
          </cell>
          <cell r="C16" t="str">
            <v>Oceanside</v>
          </cell>
          <cell r="D16">
            <v>600</v>
          </cell>
          <cell r="E16" t="str">
            <v>Oceanside 600km</v>
          </cell>
        </row>
        <row r="17">
          <cell r="A17">
            <v>39921</v>
          </cell>
          <cell r="B17" t="str">
            <v>Fleche</v>
          </cell>
          <cell r="C17" t="str">
            <v>Press the Fleche</v>
          </cell>
          <cell r="D17">
            <v>360</v>
          </cell>
          <cell r="E17" t="str">
            <v>Press the Fleche 360km</v>
          </cell>
        </row>
        <row r="18">
          <cell r="A18">
            <v>39956</v>
          </cell>
          <cell r="B18" t="str">
            <v>Brevet</v>
          </cell>
          <cell r="C18" t="str">
            <v>Globe - Show Low</v>
          </cell>
          <cell r="D18">
            <v>200</v>
          </cell>
          <cell r="E18" t="str">
            <v>Globe - Show Low 200km</v>
          </cell>
        </row>
        <row r="19">
          <cell r="A19">
            <v>39957</v>
          </cell>
          <cell r="B19" t="str">
            <v>Brevet</v>
          </cell>
          <cell r="C19" t="str">
            <v>Show Low - Globe</v>
          </cell>
          <cell r="D19">
            <v>200</v>
          </cell>
          <cell r="E19" t="str">
            <v>Show Low - Globe 200km</v>
          </cell>
        </row>
        <row r="20">
          <cell r="A20">
            <v>39970</v>
          </cell>
          <cell r="B20" t="str">
            <v>Permanent</v>
          </cell>
          <cell r="C20" t="str">
            <v>Tall Pines</v>
          </cell>
          <cell r="D20">
            <v>200</v>
          </cell>
          <cell r="E20" t="str">
            <v>Tall Pines 200km</v>
          </cell>
        </row>
        <row r="21">
          <cell r="A21">
            <v>39984</v>
          </cell>
          <cell r="B21" t="str">
            <v>ACP Brevet</v>
          </cell>
          <cell r="C21" t="str">
            <v>Bryce Canyon</v>
          </cell>
          <cell r="D21">
            <v>200</v>
          </cell>
          <cell r="E21" t="str">
            <v>Bryce Canyon 200km</v>
          </cell>
        </row>
        <row r="22">
          <cell r="A22">
            <v>40000</v>
          </cell>
          <cell r="B22" t="str">
            <v>ACP Brevet</v>
          </cell>
          <cell r="C22" t="str">
            <v>Gold Rush</v>
          </cell>
          <cell r="D22">
            <v>1000</v>
          </cell>
          <cell r="E22" t="str">
            <v>Gold Rush 1000km</v>
          </cell>
        </row>
        <row r="23">
          <cell r="A23">
            <v>40000</v>
          </cell>
          <cell r="B23" t="str">
            <v>ACP Brevet</v>
          </cell>
          <cell r="C23" t="str">
            <v>Gold Rush</v>
          </cell>
          <cell r="D23">
            <v>200</v>
          </cell>
          <cell r="E23" t="str">
            <v>Gold Rush 200km</v>
          </cell>
        </row>
        <row r="24">
          <cell r="A24">
            <v>40026</v>
          </cell>
          <cell r="B24" t="str">
            <v>Brevet</v>
          </cell>
          <cell r="C24" t="str">
            <v>Santa Anna River Trail</v>
          </cell>
          <cell r="D24">
            <v>200</v>
          </cell>
          <cell r="E24" t="str">
            <v>Santa Anna River Trail 200km</v>
          </cell>
        </row>
        <row r="25">
          <cell r="A25">
            <v>40040</v>
          </cell>
          <cell r="B25" t="str">
            <v>Permanent</v>
          </cell>
          <cell r="C25" t="str">
            <v>Grand Canyon Tour</v>
          </cell>
          <cell r="D25">
            <v>678</v>
          </cell>
          <cell r="E25" t="str">
            <v>Grand Canyon Tour 678km</v>
          </cell>
        </row>
        <row r="26">
          <cell r="A26">
            <v>40054</v>
          </cell>
          <cell r="B26" t="str">
            <v>Brevet</v>
          </cell>
          <cell r="C26" t="str">
            <v>SLO to Moorpark</v>
          </cell>
          <cell r="D26">
            <v>300</v>
          </cell>
          <cell r="E26" t="str">
            <v>SLO to Moorpark 300km</v>
          </cell>
        </row>
        <row r="27">
          <cell r="A27">
            <v>40075</v>
          </cell>
          <cell r="B27" t="str">
            <v>Brevet</v>
          </cell>
          <cell r="C27" t="str">
            <v>Simi Valley to Encinitas</v>
          </cell>
          <cell r="D27">
            <v>400</v>
          </cell>
          <cell r="E27" t="str">
            <v>Simi Valley to Encinitas 400km</v>
          </cell>
        </row>
        <row r="28">
          <cell r="A28">
            <v>40103</v>
          </cell>
          <cell r="B28" t="str">
            <v>Brevet</v>
          </cell>
          <cell r="C28" t="str">
            <v>Salinas to Oxnard</v>
          </cell>
          <cell r="D28">
            <v>600</v>
          </cell>
          <cell r="E28" t="str">
            <v>Salinas to Oxnard 600km</v>
          </cell>
        </row>
        <row r="29">
          <cell r="A29">
            <v>40124</v>
          </cell>
          <cell r="B29" t="str">
            <v>Brevet</v>
          </cell>
          <cell r="C29" t="str">
            <v>Heart of Arizona</v>
          </cell>
          <cell r="D29">
            <v>200</v>
          </cell>
          <cell r="E29" t="str">
            <v>Heart of Arizona 200km</v>
          </cell>
        </row>
        <row r="30">
          <cell r="A30">
            <v>40129</v>
          </cell>
          <cell r="B30" t="str">
            <v>Brevet</v>
          </cell>
          <cell r="C30" t="str">
            <v>Mt Lemmon</v>
          </cell>
          <cell r="D30">
            <v>200</v>
          </cell>
          <cell r="E30" t="str">
            <v>Mt Lemmon 200km</v>
          </cell>
        </row>
        <row r="31">
          <cell r="A31">
            <v>40152</v>
          </cell>
          <cell r="B31" t="str">
            <v>Permanent</v>
          </cell>
          <cell r="C31" t="str">
            <v>Desert Mountain</v>
          </cell>
          <cell r="D31">
            <v>319</v>
          </cell>
          <cell r="E31" t="str">
            <v>Desert Mountain 319km</v>
          </cell>
        </row>
        <row r="32">
          <cell r="A32">
            <v>40180</v>
          </cell>
          <cell r="B32" t="str">
            <v>ACP Brevet</v>
          </cell>
          <cell r="C32" t="str">
            <v>Casa Grande</v>
          </cell>
          <cell r="D32">
            <v>200</v>
          </cell>
          <cell r="E32" t="str">
            <v>Casa Grande 200km</v>
          </cell>
        </row>
        <row r="33">
          <cell r="A33">
            <v>40227</v>
          </cell>
          <cell r="B33" t="str">
            <v>Permanent</v>
          </cell>
          <cell r="C33" t="str">
            <v>Top of the World</v>
          </cell>
          <cell r="D33">
            <v>202</v>
          </cell>
          <cell r="E33" t="str">
            <v>Top of the World 202km</v>
          </cell>
        </row>
        <row r="34">
          <cell r="A34">
            <v>40278</v>
          </cell>
          <cell r="B34" t="str">
            <v>Permanent</v>
          </cell>
          <cell r="C34" t="str">
            <v>Sun Valley</v>
          </cell>
          <cell r="D34">
            <v>202</v>
          </cell>
          <cell r="E34" t="str">
            <v>Sun Valley 202km</v>
          </cell>
        </row>
        <row r="35">
          <cell r="A35">
            <v>40341</v>
          </cell>
          <cell r="B35" t="str">
            <v>ACP Brevet</v>
          </cell>
          <cell r="C35" t="str">
            <v>SLO to Moorpark</v>
          </cell>
          <cell r="D35">
            <v>300</v>
          </cell>
          <cell r="E35" t="str">
            <v>SLO to Moorpark 300km</v>
          </cell>
        </row>
        <row r="36">
          <cell r="A36">
            <v>40551</v>
          </cell>
          <cell r="B36" t="str">
            <v>ACP Brevet</v>
          </cell>
          <cell r="C36" t="str">
            <v>Casa Grande</v>
          </cell>
          <cell r="D36">
            <v>200</v>
          </cell>
          <cell r="E36" t="str">
            <v>Casa Grande 200km</v>
          </cell>
        </row>
        <row r="37">
          <cell r="A37">
            <v>40571</v>
          </cell>
          <cell r="B37" t="str">
            <v>ACP Brevet</v>
          </cell>
          <cell r="C37" t="str">
            <v>Saguaro National Forest</v>
          </cell>
          <cell r="D37">
            <v>300</v>
          </cell>
          <cell r="E37" t="str">
            <v>Saguaro National Forest 300km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v>1</v>
          </cell>
          <cell r="B1" t="str">
            <v>Sunday</v>
          </cell>
        </row>
        <row r="2">
          <cell r="A2">
            <v>2</v>
          </cell>
          <cell r="B2" t="str">
            <v>Monday</v>
          </cell>
        </row>
        <row r="3">
          <cell r="A3">
            <v>3</v>
          </cell>
          <cell r="B3" t="str">
            <v>Tuesday</v>
          </cell>
        </row>
        <row r="4">
          <cell r="A4">
            <v>4</v>
          </cell>
          <cell r="B4" t="str">
            <v>Wednesday</v>
          </cell>
        </row>
        <row r="5">
          <cell r="A5">
            <v>5</v>
          </cell>
          <cell r="B5" t="str">
            <v>Thursday</v>
          </cell>
        </row>
        <row r="6">
          <cell r="A6">
            <v>6</v>
          </cell>
          <cell r="B6" t="str">
            <v>Friday</v>
          </cell>
        </row>
        <row r="7">
          <cell r="A7">
            <v>7</v>
          </cell>
          <cell r="B7" t="str">
            <v>Saturday</v>
          </cell>
        </row>
      </sheetData>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Plan Design"/>
      <sheetName val="Example"/>
      <sheetName val="Compare Results"/>
      <sheetName val="Compare Pre-Tax"/>
      <sheetName val="Wrap Detail"/>
      <sheetName val="Output"/>
      <sheetName val="Subsidy"/>
      <sheetName val="Tier Disruption"/>
      <sheetName val="Cost V Disruptn"/>
      <sheetName val="Checks"/>
      <sheetName val="User Guide_ Read Me"/>
      <sheetName val="Current Plan Input"/>
      <sheetName val="Wrap Input"/>
      <sheetName val="Risk"/>
      <sheetName val="AWP per Participant"/>
      <sheetName val="Summary CLIENT"/>
      <sheetName val="Drug Cost per Participant"/>
      <sheetName val="Drug cost per Claim"/>
      <sheetName val="Part D Non-covered"/>
      <sheetName val="Disruption Report Input"/>
      <sheetName val="Tier Disruption Drug RX Input"/>
      <sheetName val="Tier Disruption By Member"/>
      <sheetName val="SSI_Detail"/>
      <sheetName val="Aggregated Summary"/>
      <sheetName val="RDS"/>
      <sheetName val="Macro Ranges"/>
      <sheetName val="Group_pdp"/>
      <sheetName val="Interpolation Worksheet"/>
      <sheetName val="Basic Details"/>
      <sheetName val="Cost Sharing"/>
      <sheetName val="used"/>
      <sheetName val="SSI CS Calcs"/>
      <sheetName val="Wrap CS Calcs"/>
      <sheetName val="Tier Code Reports - Claim"/>
      <sheetName val="Tier Code Reports - Drug Rx"/>
      <sheetName val="Tier Disruption Tables"/>
      <sheetName val="Client Dist Data"/>
      <sheetName val="Normative Dist Data"/>
      <sheetName val="BASIC Premiums"/>
      <sheetName val="PLUS Premiums"/>
      <sheetName val="COMPLETE Premiums"/>
      <sheetName val="AgRx 2007"/>
      <sheetName val="RUSA Completed events"/>
      <sheetName val="Inputs"/>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ow r="13">
          <cell r="D13">
            <v>312.46156430382086</v>
          </cell>
        </row>
      </sheetData>
      <sheetData sheetId="30">
        <row r="51">
          <cell r="J51">
            <v>312.46156430382086</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idewithgps.com/routes/3752726" TargetMode="External"/><Relationship Id="rId2" Type="http://schemas.openxmlformats.org/officeDocument/2006/relationships/hyperlink" Target="https://maps.google.com/maps?f=q&amp;source=s_q&amp;hl=en&amp;geocode=&amp;q=Cortaro+rd+%26+Cracker+Barrel+Rd,+Tucson,+AZ&amp;aq=&amp;sll=37.6,-95.665&amp;sspn=43.859338,79.013672&amp;vpsrc=0&amp;ie=UTF8&amp;hq=&amp;hnear=N+Cortaro+Rd+%26+N+Cracker+Barrel+Rd,+Tucson,+Pima,+Arizona+85743&amp;t=m&amp;z=16" TargetMode="External"/><Relationship Id="rId1" Type="http://schemas.openxmlformats.org/officeDocument/2006/relationships/hyperlink" Target="mailto:jonifide5@gmail.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5"/>
  <sheetViews>
    <sheetView workbookViewId="0">
      <selection activeCell="B11" sqref="B11:B25"/>
    </sheetView>
  </sheetViews>
  <sheetFormatPr defaultRowHeight="12.75"/>
  <cols>
    <col min="1" max="1" width="24" style="2" bestFit="1" customWidth="1"/>
    <col min="2" max="2" width="66.875" style="2" customWidth="1"/>
    <col min="3" max="3" width="9" style="2"/>
    <col min="4" max="4" width="8.875" style="2" customWidth="1"/>
    <col min="5" max="5" width="42.5" style="2" customWidth="1"/>
    <col min="6" max="16384" width="9" style="2"/>
  </cols>
  <sheetData>
    <row r="1" spans="1:4">
      <c r="A1" s="1" t="s">
        <v>0</v>
      </c>
      <c r="B1" s="9" t="s">
        <v>1</v>
      </c>
      <c r="C1" s="1"/>
      <c r="D1" s="1"/>
    </row>
    <row r="2" spans="1:4">
      <c r="A2" s="1" t="s">
        <v>14</v>
      </c>
      <c r="B2" s="9" t="s">
        <v>1</v>
      </c>
      <c r="C2" s="1"/>
      <c r="D2" s="1"/>
    </row>
    <row r="3" spans="1:4" ht="15">
      <c r="A3" s="1" t="s">
        <v>2</v>
      </c>
      <c r="B3" s="3" t="s">
        <v>3</v>
      </c>
      <c r="C3" s="1"/>
      <c r="D3" s="1"/>
    </row>
    <row r="4" spans="1:4" ht="15">
      <c r="A4" s="1" t="s">
        <v>4</v>
      </c>
      <c r="B4" s="4" t="s">
        <v>5</v>
      </c>
      <c r="C4" s="1"/>
      <c r="D4" s="1"/>
    </row>
    <row r="5" spans="1:4" ht="15">
      <c r="A5" s="1" t="s">
        <v>6</v>
      </c>
      <c r="B5" s="50" t="s">
        <v>7</v>
      </c>
      <c r="C5" s="1"/>
      <c r="D5" s="1"/>
    </row>
    <row r="6" spans="1:4" ht="15.75">
      <c r="A6" s="1" t="s">
        <v>8</v>
      </c>
      <c r="B6" s="5" t="s">
        <v>9</v>
      </c>
      <c r="C6" s="1"/>
      <c r="D6" s="1"/>
    </row>
    <row r="7" spans="1:4" ht="15.75">
      <c r="A7" s="1"/>
      <c r="B7" s="5"/>
      <c r="C7" s="6"/>
      <c r="D7" s="6"/>
    </row>
    <row r="8" spans="1:4" ht="31.5">
      <c r="A8" s="1" t="s">
        <v>10</v>
      </c>
      <c r="B8" s="49" t="s">
        <v>112</v>
      </c>
      <c r="C8" s="6"/>
      <c r="D8" s="6"/>
    </row>
    <row r="9" spans="1:4" ht="63.75">
      <c r="A9" s="1" t="s">
        <v>11</v>
      </c>
      <c r="B9" s="7" t="s">
        <v>12</v>
      </c>
      <c r="C9" s="6"/>
      <c r="D9" s="6"/>
    </row>
    <row r="10" spans="1:4" ht="12.75" customHeight="1">
      <c r="A10" s="8"/>
      <c r="B10" s="8"/>
      <c r="C10" s="6"/>
      <c r="D10" s="6"/>
    </row>
    <row r="11" spans="1:4" ht="12.75" customHeight="1">
      <c r="A11" s="1" t="s">
        <v>13</v>
      </c>
      <c r="B11" s="69" t="s">
        <v>113</v>
      </c>
      <c r="C11" s="6"/>
      <c r="D11" s="6"/>
    </row>
    <row r="12" spans="1:4" ht="12.75" customHeight="1">
      <c r="A12" s="8"/>
      <c r="B12" s="70"/>
    </row>
    <row r="13" spans="1:4" ht="12.75" customHeight="1">
      <c r="A13" s="8"/>
      <c r="B13" s="70"/>
    </row>
    <row r="14" spans="1:4" ht="12.75" customHeight="1">
      <c r="A14" s="8"/>
      <c r="B14" s="70"/>
    </row>
    <row r="15" spans="1:4" ht="12.75" customHeight="1">
      <c r="A15" s="8"/>
      <c r="B15" s="70"/>
    </row>
    <row r="16" spans="1:4" ht="12.75" customHeight="1">
      <c r="A16" s="8"/>
      <c r="B16" s="70"/>
    </row>
    <row r="17" spans="1:2" ht="12.75" customHeight="1">
      <c r="A17" s="8"/>
      <c r="B17" s="70"/>
    </row>
    <row r="18" spans="1:2">
      <c r="B18" s="70"/>
    </row>
    <row r="19" spans="1:2">
      <c r="B19" s="70"/>
    </row>
    <row r="20" spans="1:2">
      <c r="B20" s="70"/>
    </row>
    <row r="21" spans="1:2">
      <c r="B21" s="70"/>
    </row>
    <row r="22" spans="1:2">
      <c r="B22" s="70"/>
    </row>
    <row r="23" spans="1:2">
      <c r="B23" s="70"/>
    </row>
    <row r="24" spans="1:2">
      <c r="B24" s="70"/>
    </row>
    <row r="25" spans="1:2">
      <c r="B25" s="70"/>
    </row>
  </sheetData>
  <mergeCells count="1">
    <mergeCell ref="B11:B25"/>
  </mergeCells>
  <hyperlinks>
    <hyperlink ref="B4" r:id="rId1"/>
    <hyperlink ref="B9" r:id="rId2" display="https://maps.google.com/maps?f=q&amp;source=s_q&amp;hl=en&amp;geocode=&amp;q=Cortaro+rd+%26+Cracker+Barrel+Rd,+Tucson,+AZ&amp;aq=&amp;sll=37.6,-95.665&amp;sspn=43.859338,79.013672&amp;vpsrc=0&amp;ie=UTF8&amp;hq=&amp;hnear=N+Cortaro+Rd+%26+N+Cracker+Barrel+Rd,+Tucson,+Pima,+Arizona+85743&amp;t=m&amp;z=16"/>
    <hyperlink ref="B5"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80"/>
  <sheetViews>
    <sheetView tabSelected="1" workbookViewId="0">
      <pane ySplit="3" topLeftCell="A4" activePane="bottomLeft" state="frozen"/>
      <selection pane="bottomLeft" activeCell="A4" sqref="A4"/>
    </sheetView>
  </sheetViews>
  <sheetFormatPr defaultRowHeight="18"/>
  <cols>
    <col min="1" max="1" width="7.75" style="10" customWidth="1"/>
    <col min="2" max="2" width="4.125" style="12" bestFit="1" customWidth="1"/>
    <col min="3" max="3" width="4.125" style="12" customWidth="1"/>
    <col min="4" max="4" width="7.875" style="10" customWidth="1"/>
    <col min="5" max="5" width="45.875" style="11" bestFit="1" customWidth="1"/>
    <col min="6" max="6" width="8.125" style="52" customWidth="1"/>
    <col min="7" max="7" width="49.5" style="11" customWidth="1"/>
    <col min="8" max="8" width="9" style="11"/>
    <col min="11" max="256" width="9" style="11"/>
    <col min="257" max="257" width="7.75" style="11" customWidth="1"/>
    <col min="258" max="258" width="4.125" style="11" bestFit="1" customWidth="1"/>
    <col min="259" max="259" width="4.125" style="11" customWidth="1"/>
    <col min="260" max="260" width="7.875" style="11" customWidth="1"/>
    <col min="261" max="261" width="45.875" style="11" bestFit="1" customWidth="1"/>
    <col min="262" max="262" width="6.125" style="11" bestFit="1" customWidth="1"/>
    <col min="263" max="512" width="9" style="11"/>
    <col min="513" max="513" width="7.75" style="11" customWidth="1"/>
    <col min="514" max="514" width="4.125" style="11" bestFit="1" customWidth="1"/>
    <col min="515" max="515" width="4.125" style="11" customWidth="1"/>
    <col min="516" max="516" width="7.875" style="11" customWidth="1"/>
    <col min="517" max="517" width="45.875" style="11" bestFit="1" customWidth="1"/>
    <col min="518" max="518" width="6.125" style="11" bestFit="1" customWidth="1"/>
    <col min="519" max="768" width="9" style="11"/>
    <col min="769" max="769" width="7.75" style="11" customWidth="1"/>
    <col min="770" max="770" width="4.125" style="11" bestFit="1" customWidth="1"/>
    <col min="771" max="771" width="4.125" style="11" customWidth="1"/>
    <col min="772" max="772" width="7.875" style="11" customWidth="1"/>
    <col min="773" max="773" width="45.875" style="11" bestFit="1" customWidth="1"/>
    <col min="774" max="774" width="6.125" style="11" bestFit="1" customWidth="1"/>
    <col min="775" max="1024" width="9" style="11"/>
    <col min="1025" max="1025" width="7.75" style="11" customWidth="1"/>
    <col min="1026" max="1026" width="4.125" style="11" bestFit="1" customWidth="1"/>
    <col min="1027" max="1027" width="4.125" style="11" customWidth="1"/>
    <col min="1028" max="1028" width="7.875" style="11" customWidth="1"/>
    <col min="1029" max="1029" width="45.875" style="11" bestFit="1" customWidth="1"/>
    <col min="1030" max="1030" width="6.125" style="11" bestFit="1" customWidth="1"/>
    <col min="1031" max="1280" width="9" style="11"/>
    <col min="1281" max="1281" width="7.75" style="11" customWidth="1"/>
    <col min="1282" max="1282" width="4.125" style="11" bestFit="1" customWidth="1"/>
    <col min="1283" max="1283" width="4.125" style="11" customWidth="1"/>
    <col min="1284" max="1284" width="7.875" style="11" customWidth="1"/>
    <col min="1285" max="1285" width="45.875" style="11" bestFit="1" customWidth="1"/>
    <col min="1286" max="1286" width="6.125" style="11" bestFit="1" customWidth="1"/>
    <col min="1287" max="1536" width="9" style="11"/>
    <col min="1537" max="1537" width="7.75" style="11" customWidth="1"/>
    <col min="1538" max="1538" width="4.125" style="11" bestFit="1" customWidth="1"/>
    <col min="1539" max="1539" width="4.125" style="11" customWidth="1"/>
    <col min="1540" max="1540" width="7.875" style="11" customWidth="1"/>
    <col min="1541" max="1541" width="45.875" style="11" bestFit="1" customWidth="1"/>
    <col min="1542" max="1542" width="6.125" style="11" bestFit="1" customWidth="1"/>
    <col min="1543" max="1792" width="9" style="11"/>
    <col min="1793" max="1793" width="7.75" style="11" customWidth="1"/>
    <col min="1794" max="1794" width="4.125" style="11" bestFit="1" customWidth="1"/>
    <col min="1795" max="1795" width="4.125" style="11" customWidth="1"/>
    <col min="1796" max="1796" width="7.875" style="11" customWidth="1"/>
    <col min="1797" max="1797" width="45.875" style="11" bestFit="1" customWidth="1"/>
    <col min="1798" max="1798" width="6.125" style="11" bestFit="1" customWidth="1"/>
    <col min="1799" max="2048" width="9" style="11"/>
    <col min="2049" max="2049" width="7.75" style="11" customWidth="1"/>
    <col min="2050" max="2050" width="4.125" style="11" bestFit="1" customWidth="1"/>
    <col min="2051" max="2051" width="4.125" style="11" customWidth="1"/>
    <col min="2052" max="2052" width="7.875" style="11" customWidth="1"/>
    <col min="2053" max="2053" width="45.875" style="11" bestFit="1" customWidth="1"/>
    <col min="2054" max="2054" width="6.125" style="11" bestFit="1" customWidth="1"/>
    <col min="2055" max="2304" width="9" style="11"/>
    <col min="2305" max="2305" width="7.75" style="11" customWidth="1"/>
    <col min="2306" max="2306" width="4.125" style="11" bestFit="1" customWidth="1"/>
    <col min="2307" max="2307" width="4.125" style="11" customWidth="1"/>
    <col min="2308" max="2308" width="7.875" style="11" customWidth="1"/>
    <col min="2309" max="2309" width="45.875" style="11" bestFit="1" customWidth="1"/>
    <col min="2310" max="2310" width="6.125" style="11" bestFit="1" customWidth="1"/>
    <col min="2311" max="2560" width="9" style="11"/>
    <col min="2561" max="2561" width="7.75" style="11" customWidth="1"/>
    <col min="2562" max="2562" width="4.125" style="11" bestFit="1" customWidth="1"/>
    <col min="2563" max="2563" width="4.125" style="11" customWidth="1"/>
    <col min="2564" max="2564" width="7.875" style="11" customWidth="1"/>
    <col min="2565" max="2565" width="45.875" style="11" bestFit="1" customWidth="1"/>
    <col min="2566" max="2566" width="6.125" style="11" bestFit="1" customWidth="1"/>
    <col min="2567" max="2816" width="9" style="11"/>
    <col min="2817" max="2817" width="7.75" style="11" customWidth="1"/>
    <col min="2818" max="2818" width="4.125" style="11" bestFit="1" customWidth="1"/>
    <col min="2819" max="2819" width="4.125" style="11" customWidth="1"/>
    <col min="2820" max="2820" width="7.875" style="11" customWidth="1"/>
    <col min="2821" max="2821" width="45.875" style="11" bestFit="1" customWidth="1"/>
    <col min="2822" max="2822" width="6.125" style="11" bestFit="1" customWidth="1"/>
    <col min="2823" max="3072" width="9" style="11"/>
    <col min="3073" max="3073" width="7.75" style="11" customWidth="1"/>
    <col min="3074" max="3074" width="4.125" style="11" bestFit="1" customWidth="1"/>
    <col min="3075" max="3075" width="4.125" style="11" customWidth="1"/>
    <col min="3076" max="3076" width="7.875" style="11" customWidth="1"/>
    <col min="3077" max="3077" width="45.875" style="11" bestFit="1" customWidth="1"/>
    <col min="3078" max="3078" width="6.125" style="11" bestFit="1" customWidth="1"/>
    <col min="3079" max="3328" width="9" style="11"/>
    <col min="3329" max="3329" width="7.75" style="11" customWidth="1"/>
    <col min="3330" max="3330" width="4.125" style="11" bestFit="1" customWidth="1"/>
    <col min="3331" max="3331" width="4.125" style="11" customWidth="1"/>
    <col min="3332" max="3332" width="7.875" style="11" customWidth="1"/>
    <col min="3333" max="3333" width="45.875" style="11" bestFit="1" customWidth="1"/>
    <col min="3334" max="3334" width="6.125" style="11" bestFit="1" customWidth="1"/>
    <col min="3335" max="3584" width="9" style="11"/>
    <col min="3585" max="3585" width="7.75" style="11" customWidth="1"/>
    <col min="3586" max="3586" width="4.125" style="11" bestFit="1" customWidth="1"/>
    <col min="3587" max="3587" width="4.125" style="11" customWidth="1"/>
    <col min="3588" max="3588" width="7.875" style="11" customWidth="1"/>
    <col min="3589" max="3589" width="45.875" style="11" bestFit="1" customWidth="1"/>
    <col min="3590" max="3590" width="6.125" style="11" bestFit="1" customWidth="1"/>
    <col min="3591" max="3840" width="9" style="11"/>
    <col min="3841" max="3841" width="7.75" style="11" customWidth="1"/>
    <col min="3842" max="3842" width="4.125" style="11" bestFit="1" customWidth="1"/>
    <col min="3843" max="3843" width="4.125" style="11" customWidth="1"/>
    <col min="3844" max="3844" width="7.875" style="11" customWidth="1"/>
    <col min="3845" max="3845" width="45.875" style="11" bestFit="1" customWidth="1"/>
    <col min="3846" max="3846" width="6.125" style="11" bestFit="1" customWidth="1"/>
    <col min="3847" max="4096" width="9" style="11"/>
    <col min="4097" max="4097" width="7.75" style="11" customWidth="1"/>
    <col min="4098" max="4098" width="4.125" style="11" bestFit="1" customWidth="1"/>
    <col min="4099" max="4099" width="4.125" style="11" customWidth="1"/>
    <col min="4100" max="4100" width="7.875" style="11" customWidth="1"/>
    <col min="4101" max="4101" width="45.875" style="11" bestFit="1" customWidth="1"/>
    <col min="4102" max="4102" width="6.125" style="11" bestFit="1" customWidth="1"/>
    <col min="4103" max="4352" width="9" style="11"/>
    <col min="4353" max="4353" width="7.75" style="11" customWidth="1"/>
    <col min="4354" max="4354" width="4.125" style="11" bestFit="1" customWidth="1"/>
    <col min="4355" max="4355" width="4.125" style="11" customWidth="1"/>
    <col min="4356" max="4356" width="7.875" style="11" customWidth="1"/>
    <col min="4357" max="4357" width="45.875" style="11" bestFit="1" customWidth="1"/>
    <col min="4358" max="4358" width="6.125" style="11" bestFit="1" customWidth="1"/>
    <col min="4359" max="4608" width="9" style="11"/>
    <col min="4609" max="4609" width="7.75" style="11" customWidth="1"/>
    <col min="4610" max="4610" width="4.125" style="11" bestFit="1" customWidth="1"/>
    <col min="4611" max="4611" width="4.125" style="11" customWidth="1"/>
    <col min="4612" max="4612" width="7.875" style="11" customWidth="1"/>
    <col min="4613" max="4613" width="45.875" style="11" bestFit="1" customWidth="1"/>
    <col min="4614" max="4614" width="6.125" style="11" bestFit="1" customWidth="1"/>
    <col min="4615" max="4864" width="9" style="11"/>
    <col min="4865" max="4865" width="7.75" style="11" customWidth="1"/>
    <col min="4866" max="4866" width="4.125" style="11" bestFit="1" customWidth="1"/>
    <col min="4867" max="4867" width="4.125" style="11" customWidth="1"/>
    <col min="4868" max="4868" width="7.875" style="11" customWidth="1"/>
    <col min="4869" max="4869" width="45.875" style="11" bestFit="1" customWidth="1"/>
    <col min="4870" max="4870" width="6.125" style="11" bestFit="1" customWidth="1"/>
    <col min="4871" max="5120" width="9" style="11"/>
    <col min="5121" max="5121" width="7.75" style="11" customWidth="1"/>
    <col min="5122" max="5122" width="4.125" style="11" bestFit="1" customWidth="1"/>
    <col min="5123" max="5123" width="4.125" style="11" customWidth="1"/>
    <col min="5124" max="5124" width="7.875" style="11" customWidth="1"/>
    <col min="5125" max="5125" width="45.875" style="11" bestFit="1" customWidth="1"/>
    <col min="5126" max="5126" width="6.125" style="11" bestFit="1" customWidth="1"/>
    <col min="5127" max="5376" width="9" style="11"/>
    <col min="5377" max="5377" width="7.75" style="11" customWidth="1"/>
    <col min="5378" max="5378" width="4.125" style="11" bestFit="1" customWidth="1"/>
    <col min="5379" max="5379" width="4.125" style="11" customWidth="1"/>
    <col min="5380" max="5380" width="7.875" style="11" customWidth="1"/>
    <col min="5381" max="5381" width="45.875" style="11" bestFit="1" customWidth="1"/>
    <col min="5382" max="5382" width="6.125" style="11" bestFit="1" customWidth="1"/>
    <col min="5383" max="5632" width="9" style="11"/>
    <col min="5633" max="5633" width="7.75" style="11" customWidth="1"/>
    <col min="5634" max="5634" width="4.125" style="11" bestFit="1" customWidth="1"/>
    <col min="5635" max="5635" width="4.125" style="11" customWidth="1"/>
    <col min="5636" max="5636" width="7.875" style="11" customWidth="1"/>
    <col min="5637" max="5637" width="45.875" style="11" bestFit="1" customWidth="1"/>
    <col min="5638" max="5638" width="6.125" style="11" bestFit="1" customWidth="1"/>
    <col min="5639" max="5888" width="9" style="11"/>
    <col min="5889" max="5889" width="7.75" style="11" customWidth="1"/>
    <col min="5890" max="5890" width="4.125" style="11" bestFit="1" customWidth="1"/>
    <col min="5891" max="5891" width="4.125" style="11" customWidth="1"/>
    <col min="5892" max="5892" width="7.875" style="11" customWidth="1"/>
    <col min="5893" max="5893" width="45.875" style="11" bestFit="1" customWidth="1"/>
    <col min="5894" max="5894" width="6.125" style="11" bestFit="1" customWidth="1"/>
    <col min="5895" max="6144" width="9" style="11"/>
    <col min="6145" max="6145" width="7.75" style="11" customWidth="1"/>
    <col min="6146" max="6146" width="4.125" style="11" bestFit="1" customWidth="1"/>
    <col min="6147" max="6147" width="4.125" style="11" customWidth="1"/>
    <col min="6148" max="6148" width="7.875" style="11" customWidth="1"/>
    <col min="6149" max="6149" width="45.875" style="11" bestFit="1" customWidth="1"/>
    <col min="6150" max="6150" width="6.125" style="11" bestFit="1" customWidth="1"/>
    <col min="6151" max="6400" width="9" style="11"/>
    <col min="6401" max="6401" width="7.75" style="11" customWidth="1"/>
    <col min="6402" max="6402" width="4.125" style="11" bestFit="1" customWidth="1"/>
    <col min="6403" max="6403" width="4.125" style="11" customWidth="1"/>
    <col min="6404" max="6404" width="7.875" style="11" customWidth="1"/>
    <col min="6405" max="6405" width="45.875" style="11" bestFit="1" customWidth="1"/>
    <col min="6406" max="6406" width="6.125" style="11" bestFit="1" customWidth="1"/>
    <col min="6407" max="6656" width="9" style="11"/>
    <col min="6657" max="6657" width="7.75" style="11" customWidth="1"/>
    <col min="6658" max="6658" width="4.125" style="11" bestFit="1" customWidth="1"/>
    <col min="6659" max="6659" width="4.125" style="11" customWidth="1"/>
    <col min="6660" max="6660" width="7.875" style="11" customWidth="1"/>
    <col min="6661" max="6661" width="45.875" style="11" bestFit="1" customWidth="1"/>
    <col min="6662" max="6662" width="6.125" style="11" bestFit="1" customWidth="1"/>
    <col min="6663" max="6912" width="9" style="11"/>
    <col min="6913" max="6913" width="7.75" style="11" customWidth="1"/>
    <col min="6914" max="6914" width="4.125" style="11" bestFit="1" customWidth="1"/>
    <col min="6915" max="6915" width="4.125" style="11" customWidth="1"/>
    <col min="6916" max="6916" width="7.875" style="11" customWidth="1"/>
    <col min="6917" max="6917" width="45.875" style="11" bestFit="1" customWidth="1"/>
    <col min="6918" max="6918" width="6.125" style="11" bestFit="1" customWidth="1"/>
    <col min="6919" max="7168" width="9" style="11"/>
    <col min="7169" max="7169" width="7.75" style="11" customWidth="1"/>
    <col min="7170" max="7170" width="4.125" style="11" bestFit="1" customWidth="1"/>
    <col min="7171" max="7171" width="4.125" style="11" customWidth="1"/>
    <col min="7172" max="7172" width="7.875" style="11" customWidth="1"/>
    <col min="7173" max="7173" width="45.875" style="11" bestFit="1" customWidth="1"/>
    <col min="7174" max="7174" width="6.125" style="11" bestFit="1" customWidth="1"/>
    <col min="7175" max="7424" width="9" style="11"/>
    <col min="7425" max="7425" width="7.75" style="11" customWidth="1"/>
    <col min="7426" max="7426" width="4.125" style="11" bestFit="1" customWidth="1"/>
    <col min="7427" max="7427" width="4.125" style="11" customWidth="1"/>
    <col min="7428" max="7428" width="7.875" style="11" customWidth="1"/>
    <col min="7429" max="7429" width="45.875" style="11" bestFit="1" customWidth="1"/>
    <col min="7430" max="7430" width="6.125" style="11" bestFit="1" customWidth="1"/>
    <col min="7431" max="7680" width="9" style="11"/>
    <col min="7681" max="7681" width="7.75" style="11" customWidth="1"/>
    <col min="7682" max="7682" width="4.125" style="11" bestFit="1" customWidth="1"/>
    <col min="7683" max="7683" width="4.125" style="11" customWidth="1"/>
    <col min="7684" max="7684" width="7.875" style="11" customWidth="1"/>
    <col min="7685" max="7685" width="45.875" style="11" bestFit="1" customWidth="1"/>
    <col min="7686" max="7686" width="6.125" style="11" bestFit="1" customWidth="1"/>
    <col min="7687" max="7936" width="9" style="11"/>
    <col min="7937" max="7937" width="7.75" style="11" customWidth="1"/>
    <col min="7938" max="7938" width="4.125" style="11" bestFit="1" customWidth="1"/>
    <col min="7939" max="7939" width="4.125" style="11" customWidth="1"/>
    <col min="7940" max="7940" width="7.875" style="11" customWidth="1"/>
    <col min="7941" max="7941" width="45.875" style="11" bestFit="1" customWidth="1"/>
    <col min="7942" max="7942" width="6.125" style="11" bestFit="1" customWidth="1"/>
    <col min="7943" max="8192" width="9" style="11"/>
    <col min="8193" max="8193" width="7.75" style="11" customWidth="1"/>
    <col min="8194" max="8194" width="4.125" style="11" bestFit="1" customWidth="1"/>
    <col min="8195" max="8195" width="4.125" style="11" customWidth="1"/>
    <col min="8196" max="8196" width="7.875" style="11" customWidth="1"/>
    <col min="8197" max="8197" width="45.875" style="11" bestFit="1" customWidth="1"/>
    <col min="8198" max="8198" width="6.125" style="11" bestFit="1" customWidth="1"/>
    <col min="8199" max="8448" width="9" style="11"/>
    <col min="8449" max="8449" width="7.75" style="11" customWidth="1"/>
    <col min="8450" max="8450" width="4.125" style="11" bestFit="1" customWidth="1"/>
    <col min="8451" max="8451" width="4.125" style="11" customWidth="1"/>
    <col min="8452" max="8452" width="7.875" style="11" customWidth="1"/>
    <col min="8453" max="8453" width="45.875" style="11" bestFit="1" customWidth="1"/>
    <col min="8454" max="8454" width="6.125" style="11" bestFit="1" customWidth="1"/>
    <col min="8455" max="8704" width="9" style="11"/>
    <col min="8705" max="8705" width="7.75" style="11" customWidth="1"/>
    <col min="8706" max="8706" width="4.125" style="11" bestFit="1" customWidth="1"/>
    <col min="8707" max="8707" width="4.125" style="11" customWidth="1"/>
    <col min="8708" max="8708" width="7.875" style="11" customWidth="1"/>
    <col min="8709" max="8709" width="45.875" style="11" bestFit="1" customWidth="1"/>
    <col min="8710" max="8710" width="6.125" style="11" bestFit="1" customWidth="1"/>
    <col min="8711" max="8960" width="9" style="11"/>
    <col min="8961" max="8961" width="7.75" style="11" customWidth="1"/>
    <col min="8962" max="8962" width="4.125" style="11" bestFit="1" customWidth="1"/>
    <col min="8963" max="8963" width="4.125" style="11" customWidth="1"/>
    <col min="8964" max="8964" width="7.875" style="11" customWidth="1"/>
    <col min="8965" max="8965" width="45.875" style="11" bestFit="1" customWidth="1"/>
    <col min="8966" max="8966" width="6.125" style="11" bestFit="1" customWidth="1"/>
    <col min="8967" max="9216" width="9" style="11"/>
    <col min="9217" max="9217" width="7.75" style="11" customWidth="1"/>
    <col min="9218" max="9218" width="4.125" style="11" bestFit="1" customWidth="1"/>
    <col min="9219" max="9219" width="4.125" style="11" customWidth="1"/>
    <col min="9220" max="9220" width="7.875" style="11" customWidth="1"/>
    <col min="9221" max="9221" width="45.875" style="11" bestFit="1" customWidth="1"/>
    <col min="9222" max="9222" width="6.125" style="11" bestFit="1" customWidth="1"/>
    <col min="9223" max="9472" width="9" style="11"/>
    <col min="9473" max="9473" width="7.75" style="11" customWidth="1"/>
    <col min="9474" max="9474" width="4.125" style="11" bestFit="1" customWidth="1"/>
    <col min="9475" max="9475" width="4.125" style="11" customWidth="1"/>
    <col min="9476" max="9476" width="7.875" style="11" customWidth="1"/>
    <col min="9477" max="9477" width="45.875" style="11" bestFit="1" customWidth="1"/>
    <col min="9478" max="9478" width="6.125" style="11" bestFit="1" customWidth="1"/>
    <col min="9479" max="9728" width="9" style="11"/>
    <col min="9729" max="9729" width="7.75" style="11" customWidth="1"/>
    <col min="9730" max="9730" width="4.125" style="11" bestFit="1" customWidth="1"/>
    <col min="9731" max="9731" width="4.125" style="11" customWidth="1"/>
    <col min="9732" max="9732" width="7.875" style="11" customWidth="1"/>
    <col min="9733" max="9733" width="45.875" style="11" bestFit="1" customWidth="1"/>
    <col min="9734" max="9734" width="6.125" style="11" bestFit="1" customWidth="1"/>
    <col min="9735" max="9984" width="9" style="11"/>
    <col min="9985" max="9985" width="7.75" style="11" customWidth="1"/>
    <col min="9986" max="9986" width="4.125" style="11" bestFit="1" customWidth="1"/>
    <col min="9987" max="9987" width="4.125" style="11" customWidth="1"/>
    <col min="9988" max="9988" width="7.875" style="11" customWidth="1"/>
    <col min="9989" max="9989" width="45.875" style="11" bestFit="1" customWidth="1"/>
    <col min="9990" max="9990" width="6.125" style="11" bestFit="1" customWidth="1"/>
    <col min="9991" max="10240" width="9" style="11"/>
    <col min="10241" max="10241" width="7.75" style="11" customWidth="1"/>
    <col min="10242" max="10242" width="4.125" style="11" bestFit="1" customWidth="1"/>
    <col min="10243" max="10243" width="4.125" style="11" customWidth="1"/>
    <col min="10244" max="10244" width="7.875" style="11" customWidth="1"/>
    <col min="10245" max="10245" width="45.875" style="11" bestFit="1" customWidth="1"/>
    <col min="10246" max="10246" width="6.125" style="11" bestFit="1" customWidth="1"/>
    <col min="10247" max="10496" width="9" style="11"/>
    <col min="10497" max="10497" width="7.75" style="11" customWidth="1"/>
    <col min="10498" max="10498" width="4.125" style="11" bestFit="1" customWidth="1"/>
    <col min="10499" max="10499" width="4.125" style="11" customWidth="1"/>
    <col min="10500" max="10500" width="7.875" style="11" customWidth="1"/>
    <col min="10501" max="10501" width="45.875" style="11" bestFit="1" customWidth="1"/>
    <col min="10502" max="10502" width="6.125" style="11" bestFit="1" customWidth="1"/>
    <col min="10503" max="10752" width="9" style="11"/>
    <col min="10753" max="10753" width="7.75" style="11" customWidth="1"/>
    <col min="10754" max="10754" width="4.125" style="11" bestFit="1" customWidth="1"/>
    <col min="10755" max="10755" width="4.125" style="11" customWidth="1"/>
    <col min="10756" max="10756" width="7.875" style="11" customWidth="1"/>
    <col min="10757" max="10757" width="45.875" style="11" bestFit="1" customWidth="1"/>
    <col min="10758" max="10758" width="6.125" style="11" bestFit="1" customWidth="1"/>
    <col min="10759" max="11008" width="9" style="11"/>
    <col min="11009" max="11009" width="7.75" style="11" customWidth="1"/>
    <col min="11010" max="11010" width="4.125" style="11" bestFit="1" customWidth="1"/>
    <col min="11011" max="11011" width="4.125" style="11" customWidth="1"/>
    <col min="11012" max="11012" width="7.875" style="11" customWidth="1"/>
    <col min="11013" max="11013" width="45.875" style="11" bestFit="1" customWidth="1"/>
    <col min="11014" max="11014" width="6.125" style="11" bestFit="1" customWidth="1"/>
    <col min="11015" max="11264" width="9" style="11"/>
    <col min="11265" max="11265" width="7.75" style="11" customWidth="1"/>
    <col min="11266" max="11266" width="4.125" style="11" bestFit="1" customWidth="1"/>
    <col min="11267" max="11267" width="4.125" style="11" customWidth="1"/>
    <col min="11268" max="11268" width="7.875" style="11" customWidth="1"/>
    <col min="11269" max="11269" width="45.875" style="11" bestFit="1" customWidth="1"/>
    <col min="11270" max="11270" width="6.125" style="11" bestFit="1" customWidth="1"/>
    <col min="11271" max="11520" width="9" style="11"/>
    <col min="11521" max="11521" width="7.75" style="11" customWidth="1"/>
    <col min="11522" max="11522" width="4.125" style="11" bestFit="1" customWidth="1"/>
    <col min="11523" max="11523" width="4.125" style="11" customWidth="1"/>
    <col min="11524" max="11524" width="7.875" style="11" customWidth="1"/>
    <col min="11525" max="11525" width="45.875" style="11" bestFit="1" customWidth="1"/>
    <col min="11526" max="11526" width="6.125" style="11" bestFit="1" customWidth="1"/>
    <col min="11527" max="11776" width="9" style="11"/>
    <col min="11777" max="11777" width="7.75" style="11" customWidth="1"/>
    <col min="11778" max="11778" width="4.125" style="11" bestFit="1" customWidth="1"/>
    <col min="11779" max="11779" width="4.125" style="11" customWidth="1"/>
    <col min="11780" max="11780" width="7.875" style="11" customWidth="1"/>
    <col min="11781" max="11781" width="45.875" style="11" bestFit="1" customWidth="1"/>
    <col min="11782" max="11782" width="6.125" style="11" bestFit="1" customWidth="1"/>
    <col min="11783" max="12032" width="9" style="11"/>
    <col min="12033" max="12033" width="7.75" style="11" customWidth="1"/>
    <col min="12034" max="12034" width="4.125" style="11" bestFit="1" customWidth="1"/>
    <col min="12035" max="12035" width="4.125" style="11" customWidth="1"/>
    <col min="12036" max="12036" width="7.875" style="11" customWidth="1"/>
    <col min="12037" max="12037" width="45.875" style="11" bestFit="1" customWidth="1"/>
    <col min="12038" max="12038" width="6.125" style="11" bestFit="1" customWidth="1"/>
    <col min="12039" max="12288" width="9" style="11"/>
    <col min="12289" max="12289" width="7.75" style="11" customWidth="1"/>
    <col min="12290" max="12290" width="4.125" style="11" bestFit="1" customWidth="1"/>
    <col min="12291" max="12291" width="4.125" style="11" customWidth="1"/>
    <col min="12292" max="12292" width="7.875" style="11" customWidth="1"/>
    <col min="12293" max="12293" width="45.875" style="11" bestFit="1" customWidth="1"/>
    <col min="12294" max="12294" width="6.125" style="11" bestFit="1" customWidth="1"/>
    <col min="12295" max="12544" width="9" style="11"/>
    <col min="12545" max="12545" width="7.75" style="11" customWidth="1"/>
    <col min="12546" max="12546" width="4.125" style="11" bestFit="1" customWidth="1"/>
    <col min="12547" max="12547" width="4.125" style="11" customWidth="1"/>
    <col min="12548" max="12548" width="7.875" style="11" customWidth="1"/>
    <col min="12549" max="12549" width="45.875" style="11" bestFit="1" customWidth="1"/>
    <col min="12550" max="12550" width="6.125" style="11" bestFit="1" customWidth="1"/>
    <col min="12551" max="12800" width="9" style="11"/>
    <col min="12801" max="12801" width="7.75" style="11" customWidth="1"/>
    <col min="12802" max="12802" width="4.125" style="11" bestFit="1" customWidth="1"/>
    <col min="12803" max="12803" width="4.125" style="11" customWidth="1"/>
    <col min="12804" max="12804" width="7.875" style="11" customWidth="1"/>
    <col min="12805" max="12805" width="45.875" style="11" bestFit="1" customWidth="1"/>
    <col min="12806" max="12806" width="6.125" style="11" bestFit="1" customWidth="1"/>
    <col min="12807" max="13056" width="9" style="11"/>
    <col min="13057" max="13057" width="7.75" style="11" customWidth="1"/>
    <col min="13058" max="13058" width="4.125" style="11" bestFit="1" customWidth="1"/>
    <col min="13059" max="13059" width="4.125" style="11" customWidth="1"/>
    <col min="13060" max="13060" width="7.875" style="11" customWidth="1"/>
    <col min="13061" max="13061" width="45.875" style="11" bestFit="1" customWidth="1"/>
    <col min="13062" max="13062" width="6.125" style="11" bestFit="1" customWidth="1"/>
    <col min="13063" max="13312" width="9" style="11"/>
    <col min="13313" max="13313" width="7.75" style="11" customWidth="1"/>
    <col min="13314" max="13314" width="4.125" style="11" bestFit="1" customWidth="1"/>
    <col min="13315" max="13315" width="4.125" style="11" customWidth="1"/>
    <col min="13316" max="13316" width="7.875" style="11" customWidth="1"/>
    <col min="13317" max="13317" width="45.875" style="11" bestFit="1" customWidth="1"/>
    <col min="13318" max="13318" width="6.125" style="11" bestFit="1" customWidth="1"/>
    <col min="13319" max="13568" width="9" style="11"/>
    <col min="13569" max="13569" width="7.75" style="11" customWidth="1"/>
    <col min="13570" max="13570" width="4.125" style="11" bestFit="1" customWidth="1"/>
    <col min="13571" max="13571" width="4.125" style="11" customWidth="1"/>
    <col min="13572" max="13572" width="7.875" style="11" customWidth="1"/>
    <col min="13573" max="13573" width="45.875" style="11" bestFit="1" customWidth="1"/>
    <col min="13574" max="13574" width="6.125" style="11" bestFit="1" customWidth="1"/>
    <col min="13575" max="13824" width="9" style="11"/>
    <col min="13825" max="13825" width="7.75" style="11" customWidth="1"/>
    <col min="13826" max="13826" width="4.125" style="11" bestFit="1" customWidth="1"/>
    <col min="13827" max="13827" width="4.125" style="11" customWidth="1"/>
    <col min="13828" max="13828" width="7.875" style="11" customWidth="1"/>
    <col min="13829" max="13829" width="45.875" style="11" bestFit="1" customWidth="1"/>
    <col min="13830" max="13830" width="6.125" style="11" bestFit="1" customWidth="1"/>
    <col min="13831" max="14080" width="9" style="11"/>
    <col min="14081" max="14081" width="7.75" style="11" customWidth="1"/>
    <col min="14082" max="14082" width="4.125" style="11" bestFit="1" customWidth="1"/>
    <col min="14083" max="14083" width="4.125" style="11" customWidth="1"/>
    <col min="14084" max="14084" width="7.875" style="11" customWidth="1"/>
    <col min="14085" max="14085" width="45.875" style="11" bestFit="1" customWidth="1"/>
    <col min="14086" max="14086" width="6.125" style="11" bestFit="1" customWidth="1"/>
    <col min="14087" max="14336" width="9" style="11"/>
    <col min="14337" max="14337" width="7.75" style="11" customWidth="1"/>
    <col min="14338" max="14338" width="4.125" style="11" bestFit="1" customWidth="1"/>
    <col min="14339" max="14339" width="4.125" style="11" customWidth="1"/>
    <col min="14340" max="14340" width="7.875" style="11" customWidth="1"/>
    <col min="14341" max="14341" width="45.875" style="11" bestFit="1" customWidth="1"/>
    <col min="14342" max="14342" width="6.125" style="11" bestFit="1" customWidth="1"/>
    <col min="14343" max="14592" width="9" style="11"/>
    <col min="14593" max="14593" width="7.75" style="11" customWidth="1"/>
    <col min="14594" max="14594" width="4.125" style="11" bestFit="1" customWidth="1"/>
    <col min="14595" max="14595" width="4.125" style="11" customWidth="1"/>
    <col min="14596" max="14596" width="7.875" style="11" customWidth="1"/>
    <col min="14597" max="14597" width="45.875" style="11" bestFit="1" customWidth="1"/>
    <col min="14598" max="14598" width="6.125" style="11" bestFit="1" customWidth="1"/>
    <col min="14599" max="14848" width="9" style="11"/>
    <col min="14849" max="14849" width="7.75" style="11" customWidth="1"/>
    <col min="14850" max="14850" width="4.125" style="11" bestFit="1" customWidth="1"/>
    <col min="14851" max="14851" width="4.125" style="11" customWidth="1"/>
    <col min="14852" max="14852" width="7.875" style="11" customWidth="1"/>
    <col min="14853" max="14853" width="45.875" style="11" bestFit="1" customWidth="1"/>
    <col min="14854" max="14854" width="6.125" style="11" bestFit="1" customWidth="1"/>
    <col min="14855" max="15104" width="9" style="11"/>
    <col min="15105" max="15105" width="7.75" style="11" customWidth="1"/>
    <col min="15106" max="15106" width="4.125" style="11" bestFit="1" customWidth="1"/>
    <col min="15107" max="15107" width="4.125" style="11" customWidth="1"/>
    <col min="15108" max="15108" width="7.875" style="11" customWidth="1"/>
    <col min="15109" max="15109" width="45.875" style="11" bestFit="1" customWidth="1"/>
    <col min="15110" max="15110" width="6.125" style="11" bestFit="1" customWidth="1"/>
    <col min="15111" max="15360" width="9" style="11"/>
    <col min="15361" max="15361" width="7.75" style="11" customWidth="1"/>
    <col min="15362" max="15362" width="4.125" style="11" bestFit="1" customWidth="1"/>
    <col min="15363" max="15363" width="4.125" style="11" customWidth="1"/>
    <col min="15364" max="15364" width="7.875" style="11" customWidth="1"/>
    <col min="15365" max="15365" width="45.875" style="11" bestFit="1" customWidth="1"/>
    <col min="15366" max="15366" width="6.125" style="11" bestFit="1" customWidth="1"/>
    <col min="15367" max="15616" width="9" style="11"/>
    <col min="15617" max="15617" width="7.75" style="11" customWidth="1"/>
    <col min="15618" max="15618" width="4.125" style="11" bestFit="1" customWidth="1"/>
    <col min="15619" max="15619" width="4.125" style="11" customWidth="1"/>
    <col min="15620" max="15620" width="7.875" style="11" customWidth="1"/>
    <col min="15621" max="15621" width="45.875" style="11" bestFit="1" customWidth="1"/>
    <col min="15622" max="15622" width="6.125" style="11" bestFit="1" customWidth="1"/>
    <col min="15623" max="15872" width="9" style="11"/>
    <col min="15873" max="15873" width="7.75" style="11" customWidth="1"/>
    <col min="15874" max="15874" width="4.125" style="11" bestFit="1" customWidth="1"/>
    <col min="15875" max="15875" width="4.125" style="11" customWidth="1"/>
    <col min="15876" max="15876" width="7.875" style="11" customWidth="1"/>
    <col min="15877" max="15877" width="45.875" style="11" bestFit="1" customWidth="1"/>
    <col min="15878" max="15878" width="6.125" style="11" bestFit="1" customWidth="1"/>
    <col min="15879" max="16128" width="9" style="11"/>
    <col min="16129" max="16129" width="7.75" style="11" customWidth="1"/>
    <col min="16130" max="16130" width="4.125" style="11" bestFit="1" customWidth="1"/>
    <col min="16131" max="16131" width="4.125" style="11" customWidth="1"/>
    <col min="16132" max="16132" width="7.875" style="11" customWidth="1"/>
    <col min="16133" max="16133" width="45.875" style="11" bestFit="1" customWidth="1"/>
    <col min="16134" max="16134" width="6.125" style="11" bestFit="1" customWidth="1"/>
    <col min="16135" max="16384" width="9" style="11"/>
  </cols>
  <sheetData>
    <row r="1" spans="1:6" ht="20.25">
      <c r="A1" s="71" t="s">
        <v>15</v>
      </c>
      <c r="B1" s="71"/>
      <c r="C1" s="71"/>
      <c r="D1" s="71"/>
      <c r="E1" s="71"/>
    </row>
    <row r="2" spans="1:6">
      <c r="A2" s="73" t="s">
        <v>101</v>
      </c>
      <c r="B2" s="73"/>
      <c r="C2" s="73"/>
      <c r="D2" s="73"/>
      <c r="E2" s="73"/>
    </row>
    <row r="3" spans="1:6">
      <c r="A3" s="29" t="s">
        <v>16</v>
      </c>
      <c r="B3" s="72" t="s">
        <v>17</v>
      </c>
      <c r="C3" s="72"/>
      <c r="D3" s="30" t="s">
        <v>18</v>
      </c>
      <c r="E3" s="31" t="s">
        <v>19</v>
      </c>
    </row>
    <row r="4" spans="1:6" ht="45">
      <c r="A4" s="39"/>
      <c r="B4" s="40"/>
      <c r="C4" s="40"/>
      <c r="D4" s="41"/>
      <c r="E4" s="42" t="s">
        <v>100</v>
      </c>
    </row>
    <row r="5" spans="1:6">
      <c r="A5" s="32">
        <f>SUM($D$4:D4)</f>
        <v>0</v>
      </c>
      <c r="B5" s="31"/>
      <c r="C5" s="31"/>
      <c r="D5" s="33">
        <v>0.1</v>
      </c>
      <c r="E5" s="34" t="s">
        <v>20</v>
      </c>
    </row>
    <row r="6" spans="1:6">
      <c r="A6" s="32">
        <f>SUM($D$4:D5)</f>
        <v>0.1</v>
      </c>
      <c r="B6" s="31" t="s">
        <v>21</v>
      </c>
      <c r="C6" s="31" t="s">
        <v>22</v>
      </c>
      <c r="D6" s="35">
        <v>0.8</v>
      </c>
      <c r="E6" s="36" t="s">
        <v>23</v>
      </c>
    </row>
    <row r="7" spans="1:6">
      <c r="A7" s="32">
        <f>SUM($D$4:D6)</f>
        <v>0.9</v>
      </c>
      <c r="B7" s="31" t="s">
        <v>24</v>
      </c>
      <c r="C7" s="31" t="s">
        <v>25</v>
      </c>
      <c r="D7" s="35">
        <v>6.3</v>
      </c>
      <c r="E7" s="36" t="s">
        <v>26</v>
      </c>
    </row>
    <row r="8" spans="1:6">
      <c r="A8" s="32">
        <f>SUM($D$4:D7)</f>
        <v>7.2</v>
      </c>
      <c r="B8" s="31" t="s">
        <v>21</v>
      </c>
      <c r="C8" s="31" t="s">
        <v>22</v>
      </c>
      <c r="D8" s="35">
        <v>1.9000000000000004</v>
      </c>
      <c r="E8" s="36" t="s">
        <v>27</v>
      </c>
    </row>
    <row r="9" spans="1:6">
      <c r="A9" s="32">
        <f>SUM($D$4:D8)</f>
        <v>9.1000000000000014</v>
      </c>
      <c r="B9" s="31" t="s">
        <v>24</v>
      </c>
      <c r="C9" s="31" t="s">
        <v>25</v>
      </c>
      <c r="D9" s="35">
        <v>2.6</v>
      </c>
      <c r="E9" s="36" t="s">
        <v>28</v>
      </c>
    </row>
    <row r="10" spans="1:6">
      <c r="A10" s="32">
        <f>SUM($D$4:D9)</f>
        <v>11.700000000000001</v>
      </c>
      <c r="B10" s="31" t="s">
        <v>21</v>
      </c>
      <c r="C10" s="31" t="s">
        <v>22</v>
      </c>
      <c r="D10" s="35">
        <v>4.5999999999999996</v>
      </c>
      <c r="E10" s="36" t="s">
        <v>29</v>
      </c>
    </row>
    <row r="11" spans="1:6">
      <c r="A11" s="32">
        <f>SUM($D$4:D10)</f>
        <v>16.3</v>
      </c>
      <c r="B11" s="66" t="s">
        <v>21</v>
      </c>
      <c r="C11" s="66" t="s">
        <v>22</v>
      </c>
      <c r="D11" s="35">
        <v>3.8</v>
      </c>
      <c r="E11" s="67" t="s">
        <v>138</v>
      </c>
      <c r="F11" s="53"/>
    </row>
    <row r="12" spans="1:6">
      <c r="A12" s="32">
        <f>SUM($D$4:D11)</f>
        <v>20.100000000000001</v>
      </c>
      <c r="B12" s="66" t="s">
        <v>32</v>
      </c>
      <c r="C12" s="66" t="s">
        <v>33</v>
      </c>
      <c r="D12" s="35">
        <v>2</v>
      </c>
      <c r="E12" s="67" t="s">
        <v>139</v>
      </c>
      <c r="F12" s="53"/>
    </row>
    <row r="13" spans="1:6">
      <c r="A13" s="32">
        <f>SUM($D$4:D12)</f>
        <v>22.1</v>
      </c>
      <c r="B13" s="66" t="s">
        <v>24</v>
      </c>
      <c r="C13" s="66" t="s">
        <v>25</v>
      </c>
      <c r="D13" s="35">
        <v>9.1999999999999993</v>
      </c>
      <c r="E13" s="67" t="s">
        <v>140</v>
      </c>
      <c r="F13" s="53"/>
    </row>
    <row r="14" spans="1:6">
      <c r="A14" s="32">
        <f>SUM($D$4:D13)</f>
        <v>31.3</v>
      </c>
      <c r="B14" s="31" t="s">
        <v>21</v>
      </c>
      <c r="C14" s="31" t="s">
        <v>22</v>
      </c>
      <c r="D14" s="35">
        <v>6.3</v>
      </c>
      <c r="E14" s="36" t="s">
        <v>30</v>
      </c>
    </row>
    <row r="15" spans="1:6" ht="45">
      <c r="A15" s="43">
        <f>SUM($D$4:D14)</f>
        <v>37.6</v>
      </c>
      <c r="B15" s="40" t="s">
        <v>24</v>
      </c>
      <c r="C15" s="40" t="s">
        <v>25</v>
      </c>
      <c r="D15" s="44"/>
      <c r="E15" s="45" t="s">
        <v>102</v>
      </c>
    </row>
    <row r="16" spans="1:6">
      <c r="A16" s="32">
        <f>SUM($D$4:D15)</f>
        <v>37.6</v>
      </c>
      <c r="B16" s="31" t="s">
        <v>24</v>
      </c>
      <c r="C16" s="31" t="s">
        <v>25</v>
      </c>
      <c r="D16" s="35">
        <v>33.1</v>
      </c>
      <c r="E16" s="67" t="s">
        <v>141</v>
      </c>
    </row>
    <row r="17" spans="1:6">
      <c r="A17" s="32">
        <f>SUM($D$4:D16)</f>
        <v>70.7</v>
      </c>
      <c r="B17" s="31" t="s">
        <v>24</v>
      </c>
      <c r="C17" s="31" t="s">
        <v>25</v>
      </c>
      <c r="D17" s="35">
        <v>12.1</v>
      </c>
      <c r="E17" s="36" t="s">
        <v>31</v>
      </c>
    </row>
    <row r="18" spans="1:6" ht="60">
      <c r="A18" s="43">
        <f>SUM($D$4:D17)</f>
        <v>82.8</v>
      </c>
      <c r="B18" s="40"/>
      <c r="C18" s="40"/>
      <c r="D18" s="44"/>
      <c r="E18" s="45" t="s">
        <v>105</v>
      </c>
    </row>
    <row r="19" spans="1:6">
      <c r="A19" s="32">
        <f>SUM($D$4:D18)</f>
        <v>82.8</v>
      </c>
      <c r="B19" s="31" t="s">
        <v>32</v>
      </c>
      <c r="C19" s="31" t="s">
        <v>33</v>
      </c>
      <c r="D19" s="35">
        <v>23</v>
      </c>
      <c r="E19" s="36" t="s">
        <v>34</v>
      </c>
    </row>
    <row r="20" spans="1:6">
      <c r="A20" s="32">
        <f>SUM($D$4:D19)</f>
        <v>105.8</v>
      </c>
      <c r="B20" s="31" t="s">
        <v>21</v>
      </c>
      <c r="C20" s="31" t="s">
        <v>22</v>
      </c>
      <c r="D20" s="35">
        <v>0.10000000000000853</v>
      </c>
      <c r="E20" s="56" t="s">
        <v>117</v>
      </c>
    </row>
    <row r="21" spans="1:6">
      <c r="A21" s="32">
        <f>SUM($D$4:D20)</f>
        <v>105.9</v>
      </c>
      <c r="B21" s="31" t="s">
        <v>24</v>
      </c>
      <c r="C21" s="31" t="s">
        <v>25</v>
      </c>
      <c r="D21" s="35">
        <v>0.19999999999998863</v>
      </c>
      <c r="E21" s="36" t="s">
        <v>35</v>
      </c>
    </row>
    <row r="22" spans="1:6">
      <c r="A22" s="32">
        <f>SUM($D$4:D21)</f>
        <v>106.1</v>
      </c>
      <c r="B22" s="31" t="s">
        <v>21</v>
      </c>
      <c r="C22" s="31" t="s">
        <v>22</v>
      </c>
      <c r="D22" s="35">
        <v>4.9000000000000057</v>
      </c>
      <c r="E22" s="36" t="s">
        <v>36</v>
      </c>
    </row>
    <row r="23" spans="1:6">
      <c r="A23" s="32">
        <f>SUM($D$4:D22)</f>
        <v>111</v>
      </c>
      <c r="B23" s="31" t="s">
        <v>32</v>
      </c>
      <c r="C23" s="31" t="s">
        <v>33</v>
      </c>
      <c r="D23" s="35">
        <v>0.29999999999999716</v>
      </c>
      <c r="E23" s="36" t="s">
        <v>37</v>
      </c>
    </row>
    <row r="24" spans="1:6">
      <c r="A24" s="32">
        <f>SUM($D$4:D23)</f>
        <v>111.3</v>
      </c>
      <c r="B24" s="31" t="s">
        <v>24</v>
      </c>
      <c r="C24" s="31" t="s">
        <v>25</v>
      </c>
      <c r="D24" s="35">
        <v>0.20000000000000284</v>
      </c>
      <c r="E24" s="36" t="s">
        <v>38</v>
      </c>
    </row>
    <row r="25" spans="1:6">
      <c r="A25" s="32">
        <f>SUM($D$4:D24)</f>
        <v>111.5</v>
      </c>
      <c r="B25" s="31" t="s">
        <v>21</v>
      </c>
      <c r="C25" s="31" t="s">
        <v>22</v>
      </c>
      <c r="D25" s="35">
        <v>2.8</v>
      </c>
      <c r="E25" s="36" t="s">
        <v>39</v>
      </c>
    </row>
    <row r="26" spans="1:6" ht="45">
      <c r="A26" s="43">
        <f>SUM($D$4:D25)</f>
        <v>114.3</v>
      </c>
      <c r="B26" s="40" t="s">
        <v>24</v>
      </c>
      <c r="C26" s="40" t="s">
        <v>25</v>
      </c>
      <c r="D26" s="44"/>
      <c r="E26" s="45" t="s">
        <v>142</v>
      </c>
      <c r="F26" s="54"/>
    </row>
    <row r="27" spans="1:6">
      <c r="A27" s="32">
        <f>SUM($D$4:D26)</f>
        <v>114.3</v>
      </c>
      <c r="B27" s="31" t="s">
        <v>24</v>
      </c>
      <c r="C27" s="31" t="s">
        <v>25</v>
      </c>
      <c r="D27" s="35">
        <v>6.3</v>
      </c>
      <c r="E27" s="37" t="s">
        <v>40</v>
      </c>
    </row>
    <row r="28" spans="1:6">
      <c r="A28" s="32">
        <f>SUM($D$4:D27)</f>
        <v>120.6</v>
      </c>
      <c r="B28" s="66" t="s">
        <v>21</v>
      </c>
      <c r="C28" s="66" t="s">
        <v>22</v>
      </c>
      <c r="D28" s="35">
        <v>0.2</v>
      </c>
      <c r="E28" s="56" t="s">
        <v>118</v>
      </c>
    </row>
    <row r="29" spans="1:6">
      <c r="A29" s="32">
        <f>SUM($D$4:D28)</f>
        <v>120.8</v>
      </c>
      <c r="B29" s="51" t="s">
        <v>24</v>
      </c>
      <c r="C29" s="51" t="s">
        <v>25</v>
      </c>
      <c r="D29" s="35">
        <v>7.6</v>
      </c>
      <c r="E29" s="56" t="s">
        <v>119</v>
      </c>
    </row>
    <row r="30" spans="1:6">
      <c r="A30" s="32">
        <f>SUM($D$4:D29)</f>
        <v>128.4</v>
      </c>
      <c r="B30" s="31" t="s">
        <v>21</v>
      </c>
      <c r="C30" s="31" t="s">
        <v>22</v>
      </c>
      <c r="D30" s="35">
        <v>0.3</v>
      </c>
      <c r="E30" s="56" t="s">
        <v>120</v>
      </c>
    </row>
    <row r="31" spans="1:6">
      <c r="A31" s="32">
        <f>SUM($D$4:D30)</f>
        <v>128.70000000000002</v>
      </c>
      <c r="B31" s="31" t="s">
        <v>24</v>
      </c>
      <c r="C31" s="31" t="s">
        <v>25</v>
      </c>
      <c r="D31" s="35">
        <v>1.8</v>
      </c>
      <c r="E31" s="36" t="s">
        <v>41</v>
      </c>
    </row>
    <row r="32" spans="1:6">
      <c r="A32" s="32">
        <f>SUM($D$4:D31)</f>
        <v>130.50000000000003</v>
      </c>
      <c r="B32" s="31" t="s">
        <v>21</v>
      </c>
      <c r="C32" s="31" t="s">
        <v>22</v>
      </c>
      <c r="D32" s="35">
        <v>0.10000000000002274</v>
      </c>
      <c r="E32" s="36" t="s">
        <v>42</v>
      </c>
    </row>
    <row r="33" spans="1:8">
      <c r="A33" s="32">
        <f>SUM($D$4:D32)</f>
        <v>130.60000000000005</v>
      </c>
      <c r="B33" s="31" t="s">
        <v>24</v>
      </c>
      <c r="C33" s="31" t="s">
        <v>25</v>
      </c>
      <c r="D33" s="35">
        <v>5</v>
      </c>
      <c r="E33" s="36" t="s">
        <v>43</v>
      </c>
    </row>
    <row r="34" spans="1:8">
      <c r="A34" s="32">
        <f>SUM($D$4:D33)</f>
        <v>135.60000000000005</v>
      </c>
      <c r="B34" s="66" t="s">
        <v>24</v>
      </c>
      <c r="C34" s="66" t="s">
        <v>25</v>
      </c>
      <c r="D34" s="35">
        <v>13.2</v>
      </c>
      <c r="E34" s="36" t="s">
        <v>44</v>
      </c>
    </row>
    <row r="35" spans="1:8">
      <c r="A35" s="32">
        <f>SUM($D$4:D34)</f>
        <v>148.80000000000004</v>
      </c>
      <c r="B35" s="66" t="s">
        <v>32</v>
      </c>
      <c r="C35" s="66" t="s">
        <v>33</v>
      </c>
      <c r="D35" s="35">
        <v>0.6</v>
      </c>
      <c r="E35" s="67" t="s">
        <v>143</v>
      </c>
      <c r="G35" s="10"/>
      <c r="H35" s="10"/>
    </row>
    <row r="36" spans="1:8" ht="60">
      <c r="A36" s="43">
        <f>SUM($D$4:D35)</f>
        <v>149.40000000000003</v>
      </c>
      <c r="B36" s="40"/>
      <c r="C36" s="40"/>
      <c r="D36" s="44"/>
      <c r="E36" s="45" t="s">
        <v>144</v>
      </c>
    </row>
    <row r="37" spans="1:8">
      <c r="A37" s="32">
        <f>SUM($D$4:D36)</f>
        <v>149.40000000000003</v>
      </c>
      <c r="B37" s="31" t="s">
        <v>32</v>
      </c>
      <c r="C37" s="31" t="s">
        <v>33</v>
      </c>
      <c r="D37" s="35">
        <v>47.5</v>
      </c>
      <c r="E37" s="37" t="s">
        <v>45</v>
      </c>
      <c r="G37" s="10"/>
    </row>
    <row r="38" spans="1:8">
      <c r="A38" s="32">
        <f>SUM($D$4:D37)</f>
        <v>196.90000000000003</v>
      </c>
      <c r="B38" s="31" t="s">
        <v>21</v>
      </c>
      <c r="C38" s="31" t="s">
        <v>22</v>
      </c>
      <c r="D38" s="35">
        <v>2.8</v>
      </c>
      <c r="E38" s="36" t="s">
        <v>46</v>
      </c>
      <c r="G38" s="10"/>
      <c r="H38" s="10"/>
    </row>
    <row r="39" spans="1:8" ht="60">
      <c r="A39" s="43">
        <f>SUM($D$4:D38)</f>
        <v>199.70000000000005</v>
      </c>
      <c r="B39" s="40"/>
      <c r="C39" s="40"/>
      <c r="D39" s="44"/>
      <c r="E39" s="45" t="s">
        <v>107</v>
      </c>
      <c r="G39" s="10"/>
      <c r="H39" s="10"/>
    </row>
    <row r="40" spans="1:8">
      <c r="A40" s="32">
        <f>SUM($D$4:D39)</f>
        <v>199.70000000000005</v>
      </c>
      <c r="B40" s="31" t="s">
        <v>32</v>
      </c>
      <c r="C40" s="31" t="s">
        <v>33</v>
      </c>
      <c r="D40" s="35">
        <v>26.2</v>
      </c>
      <c r="E40" s="37" t="s">
        <v>47</v>
      </c>
      <c r="G40" s="10"/>
      <c r="H40" s="10"/>
    </row>
    <row r="41" spans="1:8" ht="30">
      <c r="A41" s="32">
        <f>SUM($D$4:D40)</f>
        <v>225.90000000000003</v>
      </c>
      <c r="B41" s="66" t="s">
        <v>21</v>
      </c>
      <c r="C41" s="66" t="s">
        <v>22</v>
      </c>
      <c r="D41" s="35">
        <v>3.4</v>
      </c>
      <c r="E41" s="36" t="s">
        <v>48</v>
      </c>
    </row>
    <row r="42" spans="1:8" ht="45">
      <c r="A42" s="43">
        <f>SUM($D$4:D41)</f>
        <v>229.30000000000004</v>
      </c>
      <c r="B42" s="40"/>
      <c r="C42" s="40"/>
      <c r="D42" s="44"/>
      <c r="E42" s="45" t="s">
        <v>137</v>
      </c>
    </row>
    <row r="43" spans="1:8">
      <c r="A43" s="32">
        <f>SUM($D$4:D42)</f>
        <v>229.30000000000004</v>
      </c>
      <c r="B43" s="31" t="s">
        <v>32</v>
      </c>
      <c r="C43" s="31" t="s">
        <v>33</v>
      </c>
      <c r="D43" s="35">
        <v>8</v>
      </c>
      <c r="E43" s="37" t="s">
        <v>145</v>
      </c>
    </row>
    <row r="44" spans="1:8">
      <c r="A44" s="32">
        <f>SUM($D$4:D43)</f>
        <v>237.30000000000004</v>
      </c>
      <c r="B44" s="31" t="s">
        <v>21</v>
      </c>
      <c r="C44" s="31" t="s">
        <v>22</v>
      </c>
      <c r="D44" s="35">
        <v>13.9</v>
      </c>
      <c r="E44" s="36" t="s">
        <v>49</v>
      </c>
    </row>
    <row r="45" spans="1:8">
      <c r="A45" s="32">
        <f>SUM($D$4:D44)</f>
        <v>251.20000000000005</v>
      </c>
      <c r="B45" s="31" t="s">
        <v>21</v>
      </c>
      <c r="C45" s="31" t="s">
        <v>22</v>
      </c>
      <c r="D45" s="35">
        <v>6.9</v>
      </c>
      <c r="E45" s="36" t="s">
        <v>50</v>
      </c>
    </row>
    <row r="46" spans="1:8" ht="45">
      <c r="A46" s="43">
        <f>SUM($D$4:D45)</f>
        <v>258.10000000000002</v>
      </c>
      <c r="B46" s="40"/>
      <c r="C46" s="40"/>
      <c r="D46" s="44"/>
      <c r="E46" s="45" t="s">
        <v>146</v>
      </c>
      <c r="G46" s="10"/>
      <c r="H46"/>
    </row>
    <row r="47" spans="1:8">
      <c r="A47" s="32">
        <f>SUM($D$4:D46)</f>
        <v>258.10000000000002</v>
      </c>
      <c r="B47" s="31" t="s">
        <v>21</v>
      </c>
      <c r="C47" s="31" t="s">
        <v>22</v>
      </c>
      <c r="D47" s="35">
        <v>0.19999999999998863</v>
      </c>
      <c r="E47" s="36" t="s">
        <v>51</v>
      </c>
    </row>
    <row r="48" spans="1:8">
      <c r="A48" s="32">
        <f>SUM($D$4:D47)</f>
        <v>258.3</v>
      </c>
      <c r="B48" s="31" t="s">
        <v>21</v>
      </c>
      <c r="C48" s="31" t="s">
        <v>22</v>
      </c>
      <c r="D48" s="35">
        <v>2</v>
      </c>
      <c r="E48" s="36" t="s">
        <v>52</v>
      </c>
    </row>
    <row r="49" spans="1:8" ht="30">
      <c r="A49" s="32">
        <f>SUM($D$4:D48)</f>
        <v>260.3</v>
      </c>
      <c r="B49" s="31" t="s">
        <v>21</v>
      </c>
      <c r="C49" s="31" t="s">
        <v>22</v>
      </c>
      <c r="D49" s="35">
        <v>2.2000000000000002</v>
      </c>
      <c r="E49" s="36" t="s">
        <v>53</v>
      </c>
      <c r="F49" s="65"/>
    </row>
    <row r="50" spans="1:8">
      <c r="A50" s="32">
        <f>SUM($D$4:D49)</f>
        <v>262.5</v>
      </c>
      <c r="B50" s="31" t="s">
        <v>24</v>
      </c>
      <c r="C50" s="31" t="s">
        <v>25</v>
      </c>
      <c r="D50" s="35">
        <v>0.3</v>
      </c>
      <c r="E50" s="67" t="s">
        <v>147</v>
      </c>
    </row>
    <row r="51" spans="1:8" ht="47.25">
      <c r="A51" s="43">
        <f>SUM($D$4:D50)</f>
        <v>262.8</v>
      </c>
      <c r="B51" s="40" t="s">
        <v>32</v>
      </c>
      <c r="C51" s="40" t="s">
        <v>33</v>
      </c>
      <c r="D51" s="44">
        <v>0.2</v>
      </c>
      <c r="E51" s="55" t="s">
        <v>148</v>
      </c>
    </row>
    <row r="52" spans="1:8">
      <c r="A52" s="32">
        <f>SUM($D$4:D51)</f>
        <v>263</v>
      </c>
      <c r="B52" s="31" t="s">
        <v>21</v>
      </c>
      <c r="C52" s="31" t="s">
        <v>22</v>
      </c>
      <c r="D52" s="35">
        <v>2</v>
      </c>
      <c r="E52" s="56" t="s">
        <v>121</v>
      </c>
      <c r="G52" s="68"/>
    </row>
    <row r="53" spans="1:8">
      <c r="A53" s="32">
        <f>SUM($D$4:D52)</f>
        <v>265</v>
      </c>
      <c r="B53" s="31" t="s">
        <v>32</v>
      </c>
      <c r="C53" s="31" t="s">
        <v>33</v>
      </c>
      <c r="D53" s="35">
        <v>0.69999999999998863</v>
      </c>
      <c r="E53" s="67" t="s">
        <v>150</v>
      </c>
      <c r="G53" s="68"/>
    </row>
    <row r="54" spans="1:8">
      <c r="A54" s="32">
        <f>SUM($D$4:D53)</f>
        <v>265.7</v>
      </c>
      <c r="B54" s="31" t="s">
        <v>32</v>
      </c>
      <c r="C54" s="31" t="s">
        <v>33</v>
      </c>
      <c r="D54" s="35">
        <v>0.19999999999998863</v>
      </c>
      <c r="E54" s="67" t="s">
        <v>151</v>
      </c>
      <c r="G54" s="68"/>
    </row>
    <row r="55" spans="1:8">
      <c r="A55" s="32">
        <f>SUM($D$4:D54)</f>
        <v>265.89999999999998</v>
      </c>
      <c r="B55" s="31" t="s">
        <v>24</v>
      </c>
      <c r="C55" s="31" t="s">
        <v>25</v>
      </c>
      <c r="D55" s="35">
        <v>0.30000000000001137</v>
      </c>
      <c r="E55" s="36" t="s">
        <v>54</v>
      </c>
      <c r="G55" s="68"/>
    </row>
    <row r="56" spans="1:8">
      <c r="A56" s="32">
        <f>SUM($D$4:D55)</f>
        <v>266.2</v>
      </c>
      <c r="B56" s="31" t="s">
        <v>32</v>
      </c>
      <c r="C56" s="31" t="s">
        <v>33</v>
      </c>
      <c r="D56" s="35">
        <v>0.39999999999997726</v>
      </c>
      <c r="E56" s="36" t="s">
        <v>55</v>
      </c>
      <c r="G56" s="68"/>
    </row>
    <row r="57" spans="1:8">
      <c r="A57" s="32">
        <f>SUM($D$4:D56)</f>
        <v>266.59999999999997</v>
      </c>
      <c r="B57" s="31" t="s">
        <v>32</v>
      </c>
      <c r="C57" s="31" t="s">
        <v>33</v>
      </c>
      <c r="D57" s="35">
        <v>0</v>
      </c>
      <c r="E57" s="36" t="s">
        <v>56</v>
      </c>
      <c r="G57" s="13"/>
    </row>
    <row r="58" spans="1:8">
      <c r="A58" s="32">
        <f>SUM($D$4:D57)</f>
        <v>266.59999999999997</v>
      </c>
      <c r="B58" s="31" t="s">
        <v>32</v>
      </c>
      <c r="C58" s="31" t="s">
        <v>33</v>
      </c>
      <c r="D58" s="35">
        <v>0.40000000000003411</v>
      </c>
      <c r="E58" s="36" t="s">
        <v>57</v>
      </c>
      <c r="G58" s="13"/>
    </row>
    <row r="59" spans="1:8">
      <c r="A59" s="32">
        <f>SUM($D$4:D58)</f>
        <v>267</v>
      </c>
      <c r="B59" s="31" t="s">
        <v>32</v>
      </c>
      <c r="C59" s="31" t="s">
        <v>33</v>
      </c>
      <c r="D59" s="35">
        <v>3.4</v>
      </c>
      <c r="E59" s="36" t="s">
        <v>58</v>
      </c>
      <c r="G59" s="13"/>
    </row>
    <row r="60" spans="1:8">
      <c r="A60" s="32">
        <f>SUM($D$4:D59)</f>
        <v>270.39999999999998</v>
      </c>
      <c r="B60" s="66" t="s">
        <v>24</v>
      </c>
      <c r="C60" s="66" t="s">
        <v>25</v>
      </c>
      <c r="D60" s="35">
        <v>1.8</v>
      </c>
      <c r="E60" s="36" t="s">
        <v>152</v>
      </c>
      <c r="G60" s="13"/>
    </row>
    <row r="61" spans="1:8" ht="30">
      <c r="A61" s="32">
        <f>SUM($D$4:D60)</f>
        <v>272.2</v>
      </c>
      <c r="B61" s="31" t="s">
        <v>32</v>
      </c>
      <c r="C61" s="31" t="s">
        <v>33</v>
      </c>
      <c r="D61" s="35">
        <v>2.3000000000000114</v>
      </c>
      <c r="E61" s="67" t="s">
        <v>153</v>
      </c>
      <c r="G61" s="13"/>
    </row>
    <row r="62" spans="1:8">
      <c r="A62" s="32">
        <f>SUM($D$4:D61)</f>
        <v>274.5</v>
      </c>
      <c r="B62" s="31" t="s">
        <v>32</v>
      </c>
      <c r="C62" s="31" t="s">
        <v>33</v>
      </c>
      <c r="D62" s="35">
        <v>2.1999999999999886</v>
      </c>
      <c r="E62" s="36" t="s">
        <v>59</v>
      </c>
      <c r="G62" s="13" t="s">
        <v>149</v>
      </c>
    </row>
    <row r="63" spans="1:8">
      <c r="A63" s="32">
        <f>SUM($D$4:D62)</f>
        <v>276.7</v>
      </c>
      <c r="B63" s="31" t="s">
        <v>21</v>
      </c>
      <c r="C63" s="31" t="s">
        <v>22</v>
      </c>
      <c r="D63" s="35">
        <v>17.7</v>
      </c>
      <c r="E63" s="36" t="s">
        <v>60</v>
      </c>
      <c r="G63" s="10"/>
      <c r="H63" s="10"/>
    </row>
    <row r="64" spans="1:8" ht="60">
      <c r="A64" s="43">
        <f>SUM($D$4:D63)</f>
        <v>294.39999999999998</v>
      </c>
      <c r="B64" s="40"/>
      <c r="C64" s="40"/>
      <c r="D64" s="44"/>
      <c r="E64" s="45" t="s">
        <v>115</v>
      </c>
      <c r="F64" s="54"/>
      <c r="G64" s="10"/>
      <c r="H64"/>
    </row>
    <row r="65" spans="1:8">
      <c r="A65" s="32">
        <f>SUM($D$4:D64)</f>
        <v>294.39999999999998</v>
      </c>
      <c r="B65" s="31" t="s">
        <v>32</v>
      </c>
      <c r="C65" s="31" t="s">
        <v>33</v>
      </c>
      <c r="D65" s="35">
        <v>22.1</v>
      </c>
      <c r="E65" s="36" t="s">
        <v>61</v>
      </c>
    </row>
    <row r="66" spans="1:8">
      <c r="A66" s="32">
        <f>SUM($D$4:D65)</f>
        <v>316.5</v>
      </c>
      <c r="B66" s="31" t="s">
        <v>24</v>
      </c>
      <c r="C66" s="31" t="s">
        <v>25</v>
      </c>
      <c r="D66" s="35">
        <v>18.5</v>
      </c>
      <c r="E66" s="36" t="s">
        <v>62</v>
      </c>
      <c r="G66" s="10"/>
      <c r="H66" s="10"/>
    </row>
    <row r="67" spans="1:8" ht="60.75">
      <c r="A67" s="43">
        <f>SUM($D$4:D66)</f>
        <v>335</v>
      </c>
      <c r="B67" s="40"/>
      <c r="C67" s="40"/>
      <c r="D67" s="44"/>
      <c r="E67" s="45" t="s">
        <v>154</v>
      </c>
      <c r="F67" s="54"/>
    </row>
    <row r="68" spans="1:8">
      <c r="A68" s="32">
        <f>SUM($D$4:D67)</f>
        <v>335</v>
      </c>
      <c r="B68" s="31" t="s">
        <v>32</v>
      </c>
      <c r="C68" s="31" t="s">
        <v>33</v>
      </c>
      <c r="D68" s="35">
        <v>2.6</v>
      </c>
      <c r="E68" s="36" t="s">
        <v>63</v>
      </c>
    </row>
    <row r="69" spans="1:8">
      <c r="A69" s="32">
        <f>SUM($D$4:D68)</f>
        <v>337.6</v>
      </c>
      <c r="B69" s="31" t="s">
        <v>32</v>
      </c>
      <c r="C69" s="31" t="s">
        <v>33</v>
      </c>
      <c r="D69" s="35">
        <v>2.6000000000000227</v>
      </c>
      <c r="E69" s="36" t="s">
        <v>64</v>
      </c>
    </row>
    <row r="70" spans="1:8">
      <c r="A70" s="32">
        <f>SUM($D$4:D69)</f>
        <v>340.20000000000005</v>
      </c>
      <c r="B70" s="31" t="s">
        <v>21</v>
      </c>
      <c r="C70" s="31" t="s">
        <v>22</v>
      </c>
      <c r="D70" s="35">
        <v>5.4</v>
      </c>
      <c r="E70" s="36" t="s">
        <v>65</v>
      </c>
    </row>
    <row r="71" spans="1:8" ht="30">
      <c r="A71" s="43">
        <f>SUM($D$4:D70)</f>
        <v>345.6</v>
      </c>
      <c r="B71" s="40" t="s">
        <v>32</v>
      </c>
      <c r="C71" s="40" t="s">
        <v>33</v>
      </c>
      <c r="D71" s="44">
        <v>14.1</v>
      </c>
      <c r="E71" s="45" t="s">
        <v>116</v>
      </c>
      <c r="G71" s="10"/>
    </row>
    <row r="72" spans="1:8" ht="30">
      <c r="A72" s="32">
        <f>SUM($D$4:D71)</f>
        <v>359.70000000000005</v>
      </c>
      <c r="B72" s="66" t="s">
        <v>24</v>
      </c>
      <c r="C72" s="66" t="s">
        <v>25</v>
      </c>
      <c r="D72" s="35">
        <v>0.2</v>
      </c>
      <c r="E72" s="67" t="s">
        <v>155</v>
      </c>
      <c r="G72" s="10"/>
    </row>
    <row r="73" spans="1:8">
      <c r="A73" s="32">
        <f>SUM($D$4:D72)</f>
        <v>359.90000000000003</v>
      </c>
      <c r="B73" s="31" t="s">
        <v>24</v>
      </c>
      <c r="C73" s="31" t="s">
        <v>25</v>
      </c>
      <c r="D73" s="35">
        <v>0.8</v>
      </c>
      <c r="E73" s="56" t="s">
        <v>122</v>
      </c>
    </row>
    <row r="74" spans="1:8" ht="30">
      <c r="A74" s="32">
        <f>SUM($D$4:D73)</f>
        <v>360.70000000000005</v>
      </c>
      <c r="B74" s="51" t="s">
        <v>21</v>
      </c>
      <c r="C74" s="51" t="s">
        <v>22</v>
      </c>
      <c r="D74" s="35">
        <v>0.19999999999998863</v>
      </c>
      <c r="E74" s="56" t="s">
        <v>123</v>
      </c>
    </row>
    <row r="75" spans="1:8">
      <c r="A75" s="32">
        <f>SUM($D$4:D74)</f>
        <v>360.90000000000003</v>
      </c>
      <c r="B75" s="31" t="s">
        <v>24</v>
      </c>
      <c r="C75" s="31" t="s">
        <v>25</v>
      </c>
      <c r="D75" s="35">
        <v>0.30000000000001137</v>
      </c>
      <c r="E75" s="36" t="s">
        <v>66</v>
      </c>
    </row>
    <row r="76" spans="1:8">
      <c r="A76" s="32">
        <f>SUM($D$4:D75)</f>
        <v>361.20000000000005</v>
      </c>
      <c r="B76" s="51" t="s">
        <v>21</v>
      </c>
      <c r="C76" s="51" t="s">
        <v>22</v>
      </c>
      <c r="D76" s="35">
        <v>0.7</v>
      </c>
      <c r="E76" s="56" t="s">
        <v>124</v>
      </c>
    </row>
    <row r="77" spans="1:8">
      <c r="A77" s="32">
        <f>SUM($D$4:D76)</f>
        <v>361.90000000000003</v>
      </c>
      <c r="B77" s="51" t="s">
        <v>21</v>
      </c>
      <c r="C77" s="51" t="s">
        <v>22</v>
      </c>
      <c r="D77" s="35">
        <v>10.4</v>
      </c>
      <c r="E77" s="56" t="s">
        <v>125</v>
      </c>
    </row>
    <row r="78" spans="1:8">
      <c r="A78" s="32">
        <f>SUM($D$4:D77)</f>
        <v>372.3</v>
      </c>
      <c r="B78" s="31" t="s">
        <v>21</v>
      </c>
      <c r="C78" s="31" t="s">
        <v>22</v>
      </c>
      <c r="D78" s="35">
        <v>0.8</v>
      </c>
      <c r="E78" s="36" t="s">
        <v>67</v>
      </c>
    </row>
    <row r="79" spans="1:8">
      <c r="A79" s="32">
        <f>SUM($D$4:D78)</f>
        <v>373.1</v>
      </c>
      <c r="B79" s="38" t="s">
        <v>24</v>
      </c>
      <c r="C79" s="31" t="s">
        <v>25</v>
      </c>
      <c r="D79" s="35">
        <v>0.1</v>
      </c>
      <c r="E79" s="36" t="s">
        <v>68</v>
      </c>
    </row>
    <row r="80" spans="1:8" ht="45">
      <c r="A80" s="43">
        <f>SUM($D$4:D79)</f>
        <v>373.20000000000005</v>
      </c>
      <c r="B80" s="47" t="s">
        <v>24</v>
      </c>
      <c r="C80" s="40" t="s">
        <v>25</v>
      </c>
      <c r="D80" s="43"/>
      <c r="E80" s="42" t="s">
        <v>110</v>
      </c>
      <c r="F80" s="57"/>
      <c r="H80" s="10"/>
    </row>
  </sheetData>
  <mergeCells count="3">
    <mergeCell ref="A1:E1"/>
    <mergeCell ref="B3:C3"/>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workbookViewId="0">
      <selection activeCell="H22" sqref="H22"/>
    </sheetView>
  </sheetViews>
  <sheetFormatPr defaultRowHeight="12.75"/>
  <cols>
    <col min="1" max="1" width="4" style="13" bestFit="1" customWidth="1"/>
    <col min="2" max="2" width="31" style="13" bestFit="1" customWidth="1"/>
    <col min="3" max="3" width="32.625" style="13" bestFit="1" customWidth="1"/>
    <col min="4" max="4" width="10.375" style="13" bestFit="1" customWidth="1"/>
    <col min="5" max="5" width="6.625" style="14" customWidth="1"/>
    <col min="6" max="6" width="6.625" style="13" customWidth="1"/>
    <col min="7" max="7" width="10.375" style="13" bestFit="1" customWidth="1"/>
    <col min="8" max="8" width="5.625" style="14" customWidth="1"/>
    <col min="9" max="9" width="5.125" style="14" customWidth="1"/>
    <col min="10" max="10" width="7.125" style="13" bestFit="1" customWidth="1"/>
    <col min="11" max="11" width="8.375" style="13" customWidth="1"/>
    <col min="12" max="12" width="22.75" style="64" customWidth="1"/>
    <col min="13" max="24" width="4.625" style="13" customWidth="1"/>
    <col min="25" max="256" width="9" style="13"/>
    <col min="257" max="257" width="4" style="13" bestFit="1" customWidth="1"/>
    <col min="258" max="258" width="43.125" style="13" bestFit="1" customWidth="1"/>
    <col min="259" max="259" width="32.625" style="13" bestFit="1" customWidth="1"/>
    <col min="260" max="260" width="10.375" style="13" bestFit="1" customWidth="1"/>
    <col min="261" max="262" width="6.625" style="13" customWidth="1"/>
    <col min="263" max="263" width="10.375" style="13" bestFit="1" customWidth="1"/>
    <col min="264" max="264" width="5.625" style="13" customWidth="1"/>
    <col min="265" max="265" width="5.125" style="13" customWidth="1"/>
    <col min="266" max="266" width="7.75" style="13" bestFit="1" customWidth="1"/>
    <col min="267" max="267" width="4.625" style="13" customWidth="1"/>
    <col min="268" max="268" width="6.375" style="13" customWidth="1"/>
    <col min="269" max="280" width="4.625" style="13" customWidth="1"/>
    <col min="281" max="512" width="9" style="13"/>
    <col min="513" max="513" width="4" style="13" bestFit="1" customWidth="1"/>
    <col min="514" max="514" width="43.125" style="13" bestFit="1" customWidth="1"/>
    <col min="515" max="515" width="32.625" style="13" bestFit="1" customWidth="1"/>
    <col min="516" max="516" width="10.375" style="13" bestFit="1" customWidth="1"/>
    <col min="517" max="518" width="6.625" style="13" customWidth="1"/>
    <col min="519" max="519" width="10.375" style="13" bestFit="1" customWidth="1"/>
    <col min="520" max="520" width="5.625" style="13" customWidth="1"/>
    <col min="521" max="521" width="5.125" style="13" customWidth="1"/>
    <col min="522" max="522" width="7.75" style="13" bestFit="1" customWidth="1"/>
    <col min="523" max="523" width="4.625" style="13" customWidth="1"/>
    <col min="524" max="524" width="6.375" style="13" customWidth="1"/>
    <col min="525" max="536" width="4.625" style="13" customWidth="1"/>
    <col min="537" max="768" width="9" style="13"/>
    <col min="769" max="769" width="4" style="13" bestFit="1" customWidth="1"/>
    <col min="770" max="770" width="43.125" style="13" bestFit="1" customWidth="1"/>
    <col min="771" max="771" width="32.625" style="13" bestFit="1" customWidth="1"/>
    <col min="772" max="772" width="10.375" style="13" bestFit="1" customWidth="1"/>
    <col min="773" max="774" width="6.625" style="13" customWidth="1"/>
    <col min="775" max="775" width="10.375" style="13" bestFit="1" customWidth="1"/>
    <col min="776" max="776" width="5.625" style="13" customWidth="1"/>
    <col min="777" max="777" width="5.125" style="13" customWidth="1"/>
    <col min="778" max="778" width="7.75" style="13" bestFit="1" customWidth="1"/>
    <col min="779" max="779" width="4.625" style="13" customWidth="1"/>
    <col min="780" max="780" width="6.375" style="13" customWidth="1"/>
    <col min="781" max="792" width="4.625" style="13" customWidth="1"/>
    <col min="793" max="1024" width="9" style="13"/>
    <col min="1025" max="1025" width="4" style="13" bestFit="1" customWidth="1"/>
    <col min="1026" max="1026" width="43.125" style="13" bestFit="1" customWidth="1"/>
    <col min="1027" max="1027" width="32.625" style="13" bestFit="1" customWidth="1"/>
    <col min="1028" max="1028" width="10.375" style="13" bestFit="1" customWidth="1"/>
    <col min="1029" max="1030" width="6.625" style="13" customWidth="1"/>
    <col min="1031" max="1031" width="10.375" style="13" bestFit="1" customWidth="1"/>
    <col min="1032" max="1032" width="5.625" style="13" customWidth="1"/>
    <col min="1033" max="1033" width="5.125" style="13" customWidth="1"/>
    <col min="1034" max="1034" width="7.75" style="13" bestFit="1" customWidth="1"/>
    <col min="1035" max="1035" width="4.625" style="13" customWidth="1"/>
    <col min="1036" max="1036" width="6.375" style="13" customWidth="1"/>
    <col min="1037" max="1048" width="4.625" style="13" customWidth="1"/>
    <col min="1049" max="1280" width="9" style="13"/>
    <col min="1281" max="1281" width="4" style="13" bestFit="1" customWidth="1"/>
    <col min="1282" max="1282" width="43.125" style="13" bestFit="1" customWidth="1"/>
    <col min="1283" max="1283" width="32.625" style="13" bestFit="1" customWidth="1"/>
    <col min="1284" max="1284" width="10.375" style="13" bestFit="1" customWidth="1"/>
    <col min="1285" max="1286" width="6.625" style="13" customWidth="1"/>
    <col min="1287" max="1287" width="10.375" style="13" bestFit="1" customWidth="1"/>
    <col min="1288" max="1288" width="5.625" style="13" customWidth="1"/>
    <col min="1289" max="1289" width="5.125" style="13" customWidth="1"/>
    <col min="1290" max="1290" width="7.75" style="13" bestFit="1" customWidth="1"/>
    <col min="1291" max="1291" width="4.625" style="13" customWidth="1"/>
    <col min="1292" max="1292" width="6.375" style="13" customWidth="1"/>
    <col min="1293" max="1304" width="4.625" style="13" customWidth="1"/>
    <col min="1305" max="1536" width="9" style="13"/>
    <col min="1537" max="1537" width="4" style="13" bestFit="1" customWidth="1"/>
    <col min="1538" max="1538" width="43.125" style="13" bestFit="1" customWidth="1"/>
    <col min="1539" max="1539" width="32.625" style="13" bestFit="1" customWidth="1"/>
    <col min="1540" max="1540" width="10.375" style="13" bestFit="1" customWidth="1"/>
    <col min="1541" max="1542" width="6.625" style="13" customWidth="1"/>
    <col min="1543" max="1543" width="10.375" style="13" bestFit="1" customWidth="1"/>
    <col min="1544" max="1544" width="5.625" style="13" customWidth="1"/>
    <col min="1545" max="1545" width="5.125" style="13" customWidth="1"/>
    <col min="1546" max="1546" width="7.75" style="13" bestFit="1" customWidth="1"/>
    <col min="1547" max="1547" width="4.625" style="13" customWidth="1"/>
    <col min="1548" max="1548" width="6.375" style="13" customWidth="1"/>
    <col min="1549" max="1560" width="4.625" style="13" customWidth="1"/>
    <col min="1561" max="1792" width="9" style="13"/>
    <col min="1793" max="1793" width="4" style="13" bestFit="1" customWidth="1"/>
    <col min="1794" max="1794" width="43.125" style="13" bestFit="1" customWidth="1"/>
    <col min="1795" max="1795" width="32.625" style="13" bestFit="1" customWidth="1"/>
    <col min="1796" max="1796" width="10.375" style="13" bestFit="1" customWidth="1"/>
    <col min="1797" max="1798" width="6.625" style="13" customWidth="1"/>
    <col min="1799" max="1799" width="10.375" style="13" bestFit="1" customWidth="1"/>
    <col min="1800" max="1800" width="5.625" style="13" customWidth="1"/>
    <col min="1801" max="1801" width="5.125" style="13" customWidth="1"/>
    <col min="1802" max="1802" width="7.75" style="13" bestFit="1" customWidth="1"/>
    <col min="1803" max="1803" width="4.625" style="13" customWidth="1"/>
    <col min="1804" max="1804" width="6.375" style="13" customWidth="1"/>
    <col min="1805" max="1816" width="4.625" style="13" customWidth="1"/>
    <col min="1817" max="2048" width="9" style="13"/>
    <col min="2049" max="2049" width="4" style="13" bestFit="1" customWidth="1"/>
    <col min="2050" max="2050" width="43.125" style="13" bestFit="1" customWidth="1"/>
    <col min="2051" max="2051" width="32.625" style="13" bestFit="1" customWidth="1"/>
    <col min="2052" max="2052" width="10.375" style="13" bestFit="1" customWidth="1"/>
    <col min="2053" max="2054" width="6.625" style="13" customWidth="1"/>
    <col min="2055" max="2055" width="10.375" style="13" bestFit="1" customWidth="1"/>
    <col min="2056" max="2056" width="5.625" style="13" customWidth="1"/>
    <col min="2057" max="2057" width="5.125" style="13" customWidth="1"/>
    <col min="2058" max="2058" width="7.75" style="13" bestFit="1" customWidth="1"/>
    <col min="2059" max="2059" width="4.625" style="13" customWidth="1"/>
    <col min="2060" max="2060" width="6.375" style="13" customWidth="1"/>
    <col min="2061" max="2072" width="4.625" style="13" customWidth="1"/>
    <col min="2073" max="2304" width="9" style="13"/>
    <col min="2305" max="2305" width="4" style="13" bestFit="1" customWidth="1"/>
    <col min="2306" max="2306" width="43.125" style="13" bestFit="1" customWidth="1"/>
    <col min="2307" max="2307" width="32.625" style="13" bestFit="1" customWidth="1"/>
    <col min="2308" max="2308" width="10.375" style="13" bestFit="1" customWidth="1"/>
    <col min="2309" max="2310" width="6.625" style="13" customWidth="1"/>
    <col min="2311" max="2311" width="10.375" style="13" bestFit="1" customWidth="1"/>
    <col min="2312" max="2312" width="5.625" style="13" customWidth="1"/>
    <col min="2313" max="2313" width="5.125" style="13" customWidth="1"/>
    <col min="2314" max="2314" width="7.75" style="13" bestFit="1" customWidth="1"/>
    <col min="2315" max="2315" width="4.625" style="13" customWidth="1"/>
    <col min="2316" max="2316" width="6.375" style="13" customWidth="1"/>
    <col min="2317" max="2328" width="4.625" style="13" customWidth="1"/>
    <col min="2329" max="2560" width="9" style="13"/>
    <col min="2561" max="2561" width="4" style="13" bestFit="1" customWidth="1"/>
    <col min="2562" max="2562" width="43.125" style="13" bestFit="1" customWidth="1"/>
    <col min="2563" max="2563" width="32.625" style="13" bestFit="1" customWidth="1"/>
    <col min="2564" max="2564" width="10.375" style="13" bestFit="1" customWidth="1"/>
    <col min="2565" max="2566" width="6.625" style="13" customWidth="1"/>
    <col min="2567" max="2567" width="10.375" style="13" bestFit="1" customWidth="1"/>
    <col min="2568" max="2568" width="5.625" style="13" customWidth="1"/>
    <col min="2569" max="2569" width="5.125" style="13" customWidth="1"/>
    <col min="2570" max="2570" width="7.75" style="13" bestFit="1" customWidth="1"/>
    <col min="2571" max="2571" width="4.625" style="13" customWidth="1"/>
    <col min="2572" max="2572" width="6.375" style="13" customWidth="1"/>
    <col min="2573" max="2584" width="4.625" style="13" customWidth="1"/>
    <col min="2585" max="2816" width="9" style="13"/>
    <col min="2817" max="2817" width="4" style="13" bestFit="1" customWidth="1"/>
    <col min="2818" max="2818" width="43.125" style="13" bestFit="1" customWidth="1"/>
    <col min="2819" max="2819" width="32.625" style="13" bestFit="1" customWidth="1"/>
    <col min="2820" max="2820" width="10.375" style="13" bestFit="1" customWidth="1"/>
    <col min="2821" max="2822" width="6.625" style="13" customWidth="1"/>
    <col min="2823" max="2823" width="10.375" style="13" bestFit="1" customWidth="1"/>
    <col min="2824" max="2824" width="5.625" style="13" customWidth="1"/>
    <col min="2825" max="2825" width="5.125" style="13" customWidth="1"/>
    <col min="2826" max="2826" width="7.75" style="13" bestFit="1" customWidth="1"/>
    <col min="2827" max="2827" width="4.625" style="13" customWidth="1"/>
    <col min="2828" max="2828" width="6.375" style="13" customWidth="1"/>
    <col min="2829" max="2840" width="4.625" style="13" customWidth="1"/>
    <col min="2841" max="3072" width="9" style="13"/>
    <col min="3073" max="3073" width="4" style="13" bestFit="1" customWidth="1"/>
    <col min="3074" max="3074" width="43.125" style="13" bestFit="1" customWidth="1"/>
    <col min="3075" max="3075" width="32.625" style="13" bestFit="1" customWidth="1"/>
    <col min="3076" max="3076" width="10.375" style="13" bestFit="1" customWidth="1"/>
    <col min="3077" max="3078" width="6.625" style="13" customWidth="1"/>
    <col min="3079" max="3079" width="10.375" style="13" bestFit="1" customWidth="1"/>
    <col min="3080" max="3080" width="5.625" style="13" customWidth="1"/>
    <col min="3081" max="3081" width="5.125" style="13" customWidth="1"/>
    <col min="3082" max="3082" width="7.75" style="13" bestFit="1" customWidth="1"/>
    <col min="3083" max="3083" width="4.625" style="13" customWidth="1"/>
    <col min="3084" max="3084" width="6.375" style="13" customWidth="1"/>
    <col min="3085" max="3096" width="4.625" style="13" customWidth="1"/>
    <col min="3097" max="3328" width="9" style="13"/>
    <col min="3329" max="3329" width="4" style="13" bestFit="1" customWidth="1"/>
    <col min="3330" max="3330" width="43.125" style="13" bestFit="1" customWidth="1"/>
    <col min="3331" max="3331" width="32.625" style="13" bestFit="1" customWidth="1"/>
    <col min="3332" max="3332" width="10.375" style="13" bestFit="1" customWidth="1"/>
    <col min="3333" max="3334" width="6.625" style="13" customWidth="1"/>
    <col min="3335" max="3335" width="10.375" style="13" bestFit="1" customWidth="1"/>
    <col min="3336" max="3336" width="5.625" style="13" customWidth="1"/>
    <col min="3337" max="3337" width="5.125" style="13" customWidth="1"/>
    <col min="3338" max="3338" width="7.75" style="13" bestFit="1" customWidth="1"/>
    <col min="3339" max="3339" width="4.625" style="13" customWidth="1"/>
    <col min="3340" max="3340" width="6.375" style="13" customWidth="1"/>
    <col min="3341" max="3352" width="4.625" style="13" customWidth="1"/>
    <col min="3353" max="3584" width="9" style="13"/>
    <col min="3585" max="3585" width="4" style="13" bestFit="1" customWidth="1"/>
    <col min="3586" max="3586" width="43.125" style="13" bestFit="1" customWidth="1"/>
    <col min="3587" max="3587" width="32.625" style="13" bestFit="1" customWidth="1"/>
    <col min="3588" max="3588" width="10.375" style="13" bestFit="1" customWidth="1"/>
    <col min="3589" max="3590" width="6.625" style="13" customWidth="1"/>
    <col min="3591" max="3591" width="10.375" style="13" bestFit="1" customWidth="1"/>
    <col min="3592" max="3592" width="5.625" style="13" customWidth="1"/>
    <col min="3593" max="3593" width="5.125" style="13" customWidth="1"/>
    <col min="3594" max="3594" width="7.75" style="13" bestFit="1" customWidth="1"/>
    <col min="3595" max="3595" width="4.625" style="13" customWidth="1"/>
    <col min="3596" max="3596" width="6.375" style="13" customWidth="1"/>
    <col min="3597" max="3608" width="4.625" style="13" customWidth="1"/>
    <col min="3609" max="3840" width="9" style="13"/>
    <col min="3841" max="3841" width="4" style="13" bestFit="1" customWidth="1"/>
    <col min="3842" max="3842" width="43.125" style="13" bestFit="1" customWidth="1"/>
    <col min="3843" max="3843" width="32.625" style="13" bestFit="1" customWidth="1"/>
    <col min="3844" max="3844" width="10.375" style="13" bestFit="1" customWidth="1"/>
    <col min="3845" max="3846" width="6.625" style="13" customWidth="1"/>
    <col min="3847" max="3847" width="10.375" style="13" bestFit="1" customWidth="1"/>
    <col min="3848" max="3848" width="5.625" style="13" customWidth="1"/>
    <col min="3849" max="3849" width="5.125" style="13" customWidth="1"/>
    <col min="3850" max="3850" width="7.75" style="13" bestFit="1" customWidth="1"/>
    <col min="3851" max="3851" width="4.625" style="13" customWidth="1"/>
    <col min="3852" max="3852" width="6.375" style="13" customWidth="1"/>
    <col min="3853" max="3864" width="4.625" style="13" customWidth="1"/>
    <col min="3865" max="4096" width="9" style="13"/>
    <col min="4097" max="4097" width="4" style="13" bestFit="1" customWidth="1"/>
    <col min="4098" max="4098" width="43.125" style="13" bestFit="1" customWidth="1"/>
    <col min="4099" max="4099" width="32.625" style="13" bestFit="1" customWidth="1"/>
    <col min="4100" max="4100" width="10.375" style="13" bestFit="1" customWidth="1"/>
    <col min="4101" max="4102" width="6.625" style="13" customWidth="1"/>
    <col min="4103" max="4103" width="10.375" style="13" bestFit="1" customWidth="1"/>
    <col min="4104" max="4104" width="5.625" style="13" customWidth="1"/>
    <col min="4105" max="4105" width="5.125" style="13" customWidth="1"/>
    <col min="4106" max="4106" width="7.75" style="13" bestFit="1" customWidth="1"/>
    <col min="4107" max="4107" width="4.625" style="13" customWidth="1"/>
    <col min="4108" max="4108" width="6.375" style="13" customWidth="1"/>
    <col min="4109" max="4120" width="4.625" style="13" customWidth="1"/>
    <col min="4121" max="4352" width="9" style="13"/>
    <col min="4353" max="4353" width="4" style="13" bestFit="1" customWidth="1"/>
    <col min="4354" max="4354" width="43.125" style="13" bestFit="1" customWidth="1"/>
    <col min="4355" max="4355" width="32.625" style="13" bestFit="1" customWidth="1"/>
    <col min="4356" max="4356" width="10.375" style="13" bestFit="1" customWidth="1"/>
    <col min="4357" max="4358" width="6.625" style="13" customWidth="1"/>
    <col min="4359" max="4359" width="10.375" style="13" bestFit="1" customWidth="1"/>
    <col min="4360" max="4360" width="5.625" style="13" customWidth="1"/>
    <col min="4361" max="4361" width="5.125" style="13" customWidth="1"/>
    <col min="4362" max="4362" width="7.75" style="13" bestFit="1" customWidth="1"/>
    <col min="4363" max="4363" width="4.625" style="13" customWidth="1"/>
    <col min="4364" max="4364" width="6.375" style="13" customWidth="1"/>
    <col min="4365" max="4376" width="4.625" style="13" customWidth="1"/>
    <col min="4377" max="4608" width="9" style="13"/>
    <col min="4609" max="4609" width="4" style="13" bestFit="1" customWidth="1"/>
    <col min="4610" max="4610" width="43.125" style="13" bestFit="1" customWidth="1"/>
    <col min="4611" max="4611" width="32.625" style="13" bestFit="1" customWidth="1"/>
    <col min="4612" max="4612" width="10.375" style="13" bestFit="1" customWidth="1"/>
    <col min="4613" max="4614" width="6.625" style="13" customWidth="1"/>
    <col min="4615" max="4615" width="10.375" style="13" bestFit="1" customWidth="1"/>
    <col min="4616" max="4616" width="5.625" style="13" customWidth="1"/>
    <col min="4617" max="4617" width="5.125" style="13" customWidth="1"/>
    <col min="4618" max="4618" width="7.75" style="13" bestFit="1" customWidth="1"/>
    <col min="4619" max="4619" width="4.625" style="13" customWidth="1"/>
    <col min="4620" max="4620" width="6.375" style="13" customWidth="1"/>
    <col min="4621" max="4632" width="4.625" style="13" customWidth="1"/>
    <col min="4633" max="4864" width="9" style="13"/>
    <col min="4865" max="4865" width="4" style="13" bestFit="1" customWidth="1"/>
    <col min="4866" max="4866" width="43.125" style="13" bestFit="1" customWidth="1"/>
    <col min="4867" max="4867" width="32.625" style="13" bestFit="1" customWidth="1"/>
    <col min="4868" max="4868" width="10.375" style="13" bestFit="1" customWidth="1"/>
    <col min="4869" max="4870" width="6.625" style="13" customWidth="1"/>
    <col min="4871" max="4871" width="10.375" style="13" bestFit="1" customWidth="1"/>
    <col min="4872" max="4872" width="5.625" style="13" customWidth="1"/>
    <col min="4873" max="4873" width="5.125" style="13" customWidth="1"/>
    <col min="4874" max="4874" width="7.75" style="13" bestFit="1" customWidth="1"/>
    <col min="4875" max="4875" width="4.625" style="13" customWidth="1"/>
    <col min="4876" max="4876" width="6.375" style="13" customWidth="1"/>
    <col min="4877" max="4888" width="4.625" style="13" customWidth="1"/>
    <col min="4889" max="5120" width="9" style="13"/>
    <col min="5121" max="5121" width="4" style="13" bestFit="1" customWidth="1"/>
    <col min="5122" max="5122" width="43.125" style="13" bestFit="1" customWidth="1"/>
    <col min="5123" max="5123" width="32.625" style="13" bestFit="1" customWidth="1"/>
    <col min="5124" max="5124" width="10.375" style="13" bestFit="1" customWidth="1"/>
    <col min="5125" max="5126" width="6.625" style="13" customWidth="1"/>
    <col min="5127" max="5127" width="10.375" style="13" bestFit="1" customWidth="1"/>
    <col min="5128" max="5128" width="5.625" style="13" customWidth="1"/>
    <col min="5129" max="5129" width="5.125" style="13" customWidth="1"/>
    <col min="5130" max="5130" width="7.75" style="13" bestFit="1" customWidth="1"/>
    <col min="5131" max="5131" width="4.625" style="13" customWidth="1"/>
    <col min="5132" max="5132" width="6.375" style="13" customWidth="1"/>
    <col min="5133" max="5144" width="4.625" style="13" customWidth="1"/>
    <col min="5145" max="5376" width="9" style="13"/>
    <col min="5377" max="5377" width="4" style="13" bestFit="1" customWidth="1"/>
    <col min="5378" max="5378" width="43.125" style="13" bestFit="1" customWidth="1"/>
    <col min="5379" max="5379" width="32.625" style="13" bestFit="1" customWidth="1"/>
    <col min="5380" max="5380" width="10.375" style="13" bestFit="1" customWidth="1"/>
    <col min="5381" max="5382" width="6.625" style="13" customWidth="1"/>
    <col min="5383" max="5383" width="10.375" style="13" bestFit="1" customWidth="1"/>
    <col min="5384" max="5384" width="5.625" style="13" customWidth="1"/>
    <col min="5385" max="5385" width="5.125" style="13" customWidth="1"/>
    <col min="5386" max="5386" width="7.75" style="13" bestFit="1" customWidth="1"/>
    <col min="5387" max="5387" width="4.625" style="13" customWidth="1"/>
    <col min="5388" max="5388" width="6.375" style="13" customWidth="1"/>
    <col min="5389" max="5400" width="4.625" style="13" customWidth="1"/>
    <col min="5401" max="5632" width="9" style="13"/>
    <col min="5633" max="5633" width="4" style="13" bestFit="1" customWidth="1"/>
    <col min="5634" max="5634" width="43.125" style="13" bestFit="1" customWidth="1"/>
    <col min="5635" max="5635" width="32.625" style="13" bestFit="1" customWidth="1"/>
    <col min="5636" max="5636" width="10.375" style="13" bestFit="1" customWidth="1"/>
    <col min="5637" max="5638" width="6.625" style="13" customWidth="1"/>
    <col min="5639" max="5639" width="10.375" style="13" bestFit="1" customWidth="1"/>
    <col min="5640" max="5640" width="5.625" style="13" customWidth="1"/>
    <col min="5641" max="5641" width="5.125" style="13" customWidth="1"/>
    <col min="5642" max="5642" width="7.75" style="13" bestFit="1" customWidth="1"/>
    <col min="5643" max="5643" width="4.625" style="13" customWidth="1"/>
    <col min="5644" max="5644" width="6.375" style="13" customWidth="1"/>
    <col min="5645" max="5656" width="4.625" style="13" customWidth="1"/>
    <col min="5657" max="5888" width="9" style="13"/>
    <col min="5889" max="5889" width="4" style="13" bestFit="1" customWidth="1"/>
    <col min="5890" max="5890" width="43.125" style="13" bestFit="1" customWidth="1"/>
    <col min="5891" max="5891" width="32.625" style="13" bestFit="1" customWidth="1"/>
    <col min="5892" max="5892" width="10.375" style="13" bestFit="1" customWidth="1"/>
    <col min="5893" max="5894" width="6.625" style="13" customWidth="1"/>
    <col min="5895" max="5895" width="10.375" style="13" bestFit="1" customWidth="1"/>
    <col min="5896" max="5896" width="5.625" style="13" customWidth="1"/>
    <col min="5897" max="5897" width="5.125" style="13" customWidth="1"/>
    <col min="5898" max="5898" width="7.75" style="13" bestFit="1" customWidth="1"/>
    <col min="5899" max="5899" width="4.625" style="13" customWidth="1"/>
    <col min="5900" max="5900" width="6.375" style="13" customWidth="1"/>
    <col min="5901" max="5912" width="4.625" style="13" customWidth="1"/>
    <col min="5913" max="6144" width="9" style="13"/>
    <col min="6145" max="6145" width="4" style="13" bestFit="1" customWidth="1"/>
    <col min="6146" max="6146" width="43.125" style="13" bestFit="1" customWidth="1"/>
    <col min="6147" max="6147" width="32.625" style="13" bestFit="1" customWidth="1"/>
    <col min="6148" max="6148" width="10.375" style="13" bestFit="1" customWidth="1"/>
    <col min="6149" max="6150" width="6.625" style="13" customWidth="1"/>
    <col min="6151" max="6151" width="10.375" style="13" bestFit="1" customWidth="1"/>
    <col min="6152" max="6152" width="5.625" style="13" customWidth="1"/>
    <col min="6153" max="6153" width="5.125" style="13" customWidth="1"/>
    <col min="6154" max="6154" width="7.75" style="13" bestFit="1" customWidth="1"/>
    <col min="6155" max="6155" width="4.625" style="13" customWidth="1"/>
    <col min="6156" max="6156" width="6.375" style="13" customWidth="1"/>
    <col min="6157" max="6168" width="4.625" style="13" customWidth="1"/>
    <col min="6169" max="6400" width="9" style="13"/>
    <col min="6401" max="6401" width="4" style="13" bestFit="1" customWidth="1"/>
    <col min="6402" max="6402" width="43.125" style="13" bestFit="1" customWidth="1"/>
    <col min="6403" max="6403" width="32.625" style="13" bestFit="1" customWidth="1"/>
    <col min="6404" max="6404" width="10.375" style="13" bestFit="1" customWidth="1"/>
    <col min="6405" max="6406" width="6.625" style="13" customWidth="1"/>
    <col min="6407" max="6407" width="10.375" style="13" bestFit="1" customWidth="1"/>
    <col min="6408" max="6408" width="5.625" style="13" customWidth="1"/>
    <col min="6409" max="6409" width="5.125" style="13" customWidth="1"/>
    <col min="6410" max="6410" width="7.75" style="13" bestFit="1" customWidth="1"/>
    <col min="6411" max="6411" width="4.625" style="13" customWidth="1"/>
    <col min="6412" max="6412" width="6.375" style="13" customWidth="1"/>
    <col min="6413" max="6424" width="4.625" style="13" customWidth="1"/>
    <col min="6425" max="6656" width="9" style="13"/>
    <col min="6657" max="6657" width="4" style="13" bestFit="1" customWidth="1"/>
    <col min="6658" max="6658" width="43.125" style="13" bestFit="1" customWidth="1"/>
    <col min="6659" max="6659" width="32.625" style="13" bestFit="1" customWidth="1"/>
    <col min="6660" max="6660" width="10.375" style="13" bestFit="1" customWidth="1"/>
    <col min="6661" max="6662" width="6.625" style="13" customWidth="1"/>
    <col min="6663" max="6663" width="10.375" style="13" bestFit="1" customWidth="1"/>
    <col min="6664" max="6664" width="5.625" style="13" customWidth="1"/>
    <col min="6665" max="6665" width="5.125" style="13" customWidth="1"/>
    <col min="6666" max="6666" width="7.75" style="13" bestFit="1" customWidth="1"/>
    <col min="6667" max="6667" width="4.625" style="13" customWidth="1"/>
    <col min="6668" max="6668" width="6.375" style="13" customWidth="1"/>
    <col min="6669" max="6680" width="4.625" style="13" customWidth="1"/>
    <col min="6681" max="6912" width="9" style="13"/>
    <col min="6913" max="6913" width="4" style="13" bestFit="1" customWidth="1"/>
    <col min="6914" max="6914" width="43.125" style="13" bestFit="1" customWidth="1"/>
    <col min="6915" max="6915" width="32.625" style="13" bestFit="1" customWidth="1"/>
    <col min="6916" max="6916" width="10.375" style="13" bestFit="1" customWidth="1"/>
    <col min="6917" max="6918" width="6.625" style="13" customWidth="1"/>
    <col min="6919" max="6919" width="10.375" style="13" bestFit="1" customWidth="1"/>
    <col min="6920" max="6920" width="5.625" style="13" customWidth="1"/>
    <col min="6921" max="6921" width="5.125" style="13" customWidth="1"/>
    <col min="6922" max="6922" width="7.75" style="13" bestFit="1" customWidth="1"/>
    <col min="6923" max="6923" width="4.625" style="13" customWidth="1"/>
    <col min="6924" max="6924" width="6.375" style="13" customWidth="1"/>
    <col min="6925" max="6936" width="4.625" style="13" customWidth="1"/>
    <col min="6937" max="7168" width="9" style="13"/>
    <col min="7169" max="7169" width="4" style="13" bestFit="1" customWidth="1"/>
    <col min="7170" max="7170" width="43.125" style="13" bestFit="1" customWidth="1"/>
    <col min="7171" max="7171" width="32.625" style="13" bestFit="1" customWidth="1"/>
    <col min="7172" max="7172" width="10.375" style="13" bestFit="1" customWidth="1"/>
    <col min="7173" max="7174" width="6.625" style="13" customWidth="1"/>
    <col min="7175" max="7175" width="10.375" style="13" bestFit="1" customWidth="1"/>
    <col min="7176" max="7176" width="5.625" style="13" customWidth="1"/>
    <col min="7177" max="7177" width="5.125" style="13" customWidth="1"/>
    <col min="7178" max="7178" width="7.75" style="13" bestFit="1" customWidth="1"/>
    <col min="7179" max="7179" width="4.625" style="13" customWidth="1"/>
    <col min="7180" max="7180" width="6.375" style="13" customWidth="1"/>
    <col min="7181" max="7192" width="4.625" style="13" customWidth="1"/>
    <col min="7193" max="7424" width="9" style="13"/>
    <col min="7425" max="7425" width="4" style="13" bestFit="1" customWidth="1"/>
    <col min="7426" max="7426" width="43.125" style="13" bestFit="1" customWidth="1"/>
    <col min="7427" max="7427" width="32.625" style="13" bestFit="1" customWidth="1"/>
    <col min="7428" max="7428" width="10.375" style="13" bestFit="1" customWidth="1"/>
    <col min="7429" max="7430" width="6.625" style="13" customWidth="1"/>
    <col min="7431" max="7431" width="10.375" style="13" bestFit="1" customWidth="1"/>
    <col min="7432" max="7432" width="5.625" style="13" customWidth="1"/>
    <col min="7433" max="7433" width="5.125" style="13" customWidth="1"/>
    <col min="7434" max="7434" width="7.75" style="13" bestFit="1" customWidth="1"/>
    <col min="7435" max="7435" width="4.625" style="13" customWidth="1"/>
    <col min="7436" max="7436" width="6.375" style="13" customWidth="1"/>
    <col min="7437" max="7448" width="4.625" style="13" customWidth="1"/>
    <col min="7449" max="7680" width="9" style="13"/>
    <col min="7681" max="7681" width="4" style="13" bestFit="1" customWidth="1"/>
    <col min="7682" max="7682" width="43.125" style="13" bestFit="1" customWidth="1"/>
    <col min="7683" max="7683" width="32.625" style="13" bestFit="1" customWidth="1"/>
    <col min="7684" max="7684" width="10.375" style="13" bestFit="1" customWidth="1"/>
    <col min="7685" max="7686" width="6.625" style="13" customWidth="1"/>
    <col min="7687" max="7687" width="10.375" style="13" bestFit="1" customWidth="1"/>
    <col min="7688" max="7688" width="5.625" style="13" customWidth="1"/>
    <col min="7689" max="7689" width="5.125" style="13" customWidth="1"/>
    <col min="7690" max="7690" width="7.75" style="13" bestFit="1" customWidth="1"/>
    <col min="7691" max="7691" width="4.625" style="13" customWidth="1"/>
    <col min="7692" max="7692" width="6.375" style="13" customWidth="1"/>
    <col min="7693" max="7704" width="4.625" style="13" customWidth="1"/>
    <col min="7705" max="7936" width="9" style="13"/>
    <col min="7937" max="7937" width="4" style="13" bestFit="1" customWidth="1"/>
    <col min="7938" max="7938" width="43.125" style="13" bestFit="1" customWidth="1"/>
    <col min="7939" max="7939" width="32.625" style="13" bestFit="1" customWidth="1"/>
    <col min="7940" max="7940" width="10.375" style="13" bestFit="1" customWidth="1"/>
    <col min="7941" max="7942" width="6.625" style="13" customWidth="1"/>
    <col min="7943" max="7943" width="10.375" style="13" bestFit="1" customWidth="1"/>
    <col min="7944" max="7944" width="5.625" style="13" customWidth="1"/>
    <col min="7945" max="7945" width="5.125" style="13" customWidth="1"/>
    <col min="7946" max="7946" width="7.75" style="13" bestFit="1" customWidth="1"/>
    <col min="7947" max="7947" width="4.625" style="13" customWidth="1"/>
    <col min="7948" max="7948" width="6.375" style="13" customWidth="1"/>
    <col min="7949" max="7960" width="4.625" style="13" customWidth="1"/>
    <col min="7961" max="8192" width="9" style="13"/>
    <col min="8193" max="8193" width="4" style="13" bestFit="1" customWidth="1"/>
    <col min="8194" max="8194" width="43.125" style="13" bestFit="1" customWidth="1"/>
    <col min="8195" max="8195" width="32.625" style="13" bestFit="1" customWidth="1"/>
    <col min="8196" max="8196" width="10.375" style="13" bestFit="1" customWidth="1"/>
    <col min="8197" max="8198" width="6.625" style="13" customWidth="1"/>
    <col min="8199" max="8199" width="10.375" style="13" bestFit="1" customWidth="1"/>
    <col min="8200" max="8200" width="5.625" style="13" customWidth="1"/>
    <col min="8201" max="8201" width="5.125" style="13" customWidth="1"/>
    <col min="8202" max="8202" width="7.75" style="13" bestFit="1" customWidth="1"/>
    <col min="8203" max="8203" width="4.625" style="13" customWidth="1"/>
    <col min="8204" max="8204" width="6.375" style="13" customWidth="1"/>
    <col min="8205" max="8216" width="4.625" style="13" customWidth="1"/>
    <col min="8217" max="8448" width="9" style="13"/>
    <col min="8449" max="8449" width="4" style="13" bestFit="1" customWidth="1"/>
    <col min="8450" max="8450" width="43.125" style="13" bestFit="1" customWidth="1"/>
    <col min="8451" max="8451" width="32.625" style="13" bestFit="1" customWidth="1"/>
    <col min="8452" max="8452" width="10.375" style="13" bestFit="1" customWidth="1"/>
    <col min="8453" max="8454" width="6.625" style="13" customWidth="1"/>
    <col min="8455" max="8455" width="10.375" style="13" bestFit="1" customWidth="1"/>
    <col min="8456" max="8456" width="5.625" style="13" customWidth="1"/>
    <col min="8457" max="8457" width="5.125" style="13" customWidth="1"/>
    <col min="8458" max="8458" width="7.75" style="13" bestFit="1" customWidth="1"/>
    <col min="8459" max="8459" width="4.625" style="13" customWidth="1"/>
    <col min="8460" max="8460" width="6.375" style="13" customWidth="1"/>
    <col min="8461" max="8472" width="4.625" style="13" customWidth="1"/>
    <col min="8473" max="8704" width="9" style="13"/>
    <col min="8705" max="8705" width="4" style="13" bestFit="1" customWidth="1"/>
    <col min="8706" max="8706" width="43.125" style="13" bestFit="1" customWidth="1"/>
    <col min="8707" max="8707" width="32.625" style="13" bestFit="1" customWidth="1"/>
    <col min="8708" max="8708" width="10.375" style="13" bestFit="1" customWidth="1"/>
    <col min="8709" max="8710" width="6.625" style="13" customWidth="1"/>
    <col min="8711" max="8711" width="10.375" style="13" bestFit="1" customWidth="1"/>
    <col min="8712" max="8712" width="5.625" style="13" customWidth="1"/>
    <col min="8713" max="8713" width="5.125" style="13" customWidth="1"/>
    <col min="8714" max="8714" width="7.75" style="13" bestFit="1" customWidth="1"/>
    <col min="8715" max="8715" width="4.625" style="13" customWidth="1"/>
    <col min="8716" max="8716" width="6.375" style="13" customWidth="1"/>
    <col min="8717" max="8728" width="4.625" style="13" customWidth="1"/>
    <col min="8729" max="8960" width="9" style="13"/>
    <col min="8961" max="8961" width="4" style="13" bestFit="1" customWidth="1"/>
    <col min="8962" max="8962" width="43.125" style="13" bestFit="1" customWidth="1"/>
    <col min="8963" max="8963" width="32.625" style="13" bestFit="1" customWidth="1"/>
    <col min="8964" max="8964" width="10.375" style="13" bestFit="1" customWidth="1"/>
    <col min="8965" max="8966" width="6.625" style="13" customWidth="1"/>
    <col min="8967" max="8967" width="10.375" style="13" bestFit="1" customWidth="1"/>
    <col min="8968" max="8968" width="5.625" style="13" customWidth="1"/>
    <col min="8969" max="8969" width="5.125" style="13" customWidth="1"/>
    <col min="8970" max="8970" width="7.75" style="13" bestFit="1" customWidth="1"/>
    <col min="8971" max="8971" width="4.625" style="13" customWidth="1"/>
    <col min="8972" max="8972" width="6.375" style="13" customWidth="1"/>
    <col min="8973" max="8984" width="4.625" style="13" customWidth="1"/>
    <col min="8985" max="9216" width="9" style="13"/>
    <col min="9217" max="9217" width="4" style="13" bestFit="1" customWidth="1"/>
    <col min="9218" max="9218" width="43.125" style="13" bestFit="1" customWidth="1"/>
    <col min="9219" max="9219" width="32.625" style="13" bestFit="1" customWidth="1"/>
    <col min="9220" max="9220" width="10.375" style="13" bestFit="1" customWidth="1"/>
    <col min="9221" max="9222" width="6.625" style="13" customWidth="1"/>
    <col min="9223" max="9223" width="10.375" style="13" bestFit="1" customWidth="1"/>
    <col min="9224" max="9224" width="5.625" style="13" customWidth="1"/>
    <col min="9225" max="9225" width="5.125" style="13" customWidth="1"/>
    <col min="9226" max="9226" width="7.75" style="13" bestFit="1" customWidth="1"/>
    <col min="9227" max="9227" width="4.625" style="13" customWidth="1"/>
    <col min="9228" max="9228" width="6.375" style="13" customWidth="1"/>
    <col min="9229" max="9240" width="4.625" style="13" customWidth="1"/>
    <col min="9241" max="9472" width="9" style="13"/>
    <col min="9473" max="9473" width="4" style="13" bestFit="1" customWidth="1"/>
    <col min="9474" max="9474" width="43.125" style="13" bestFit="1" customWidth="1"/>
    <col min="9475" max="9475" width="32.625" style="13" bestFit="1" customWidth="1"/>
    <col min="9476" max="9476" width="10.375" style="13" bestFit="1" customWidth="1"/>
    <col min="9477" max="9478" width="6.625" style="13" customWidth="1"/>
    <col min="9479" max="9479" width="10.375" style="13" bestFit="1" customWidth="1"/>
    <col min="9480" max="9480" width="5.625" style="13" customWidth="1"/>
    <col min="9481" max="9481" width="5.125" style="13" customWidth="1"/>
    <col min="9482" max="9482" width="7.75" style="13" bestFit="1" customWidth="1"/>
    <col min="9483" max="9483" width="4.625" style="13" customWidth="1"/>
    <col min="9484" max="9484" width="6.375" style="13" customWidth="1"/>
    <col min="9485" max="9496" width="4.625" style="13" customWidth="1"/>
    <col min="9497" max="9728" width="9" style="13"/>
    <col min="9729" max="9729" width="4" style="13" bestFit="1" customWidth="1"/>
    <col min="9730" max="9730" width="43.125" style="13" bestFit="1" customWidth="1"/>
    <col min="9731" max="9731" width="32.625" style="13" bestFit="1" customWidth="1"/>
    <col min="9732" max="9732" width="10.375" style="13" bestFit="1" customWidth="1"/>
    <col min="9733" max="9734" width="6.625" style="13" customWidth="1"/>
    <col min="9735" max="9735" width="10.375" style="13" bestFit="1" customWidth="1"/>
    <col min="9736" max="9736" width="5.625" style="13" customWidth="1"/>
    <col min="9737" max="9737" width="5.125" style="13" customWidth="1"/>
    <col min="9738" max="9738" width="7.75" style="13" bestFit="1" customWidth="1"/>
    <col min="9739" max="9739" width="4.625" style="13" customWidth="1"/>
    <col min="9740" max="9740" width="6.375" style="13" customWidth="1"/>
    <col min="9741" max="9752" width="4.625" style="13" customWidth="1"/>
    <col min="9753" max="9984" width="9" style="13"/>
    <col min="9985" max="9985" width="4" style="13" bestFit="1" customWidth="1"/>
    <col min="9986" max="9986" width="43.125" style="13" bestFit="1" customWidth="1"/>
    <col min="9987" max="9987" width="32.625" style="13" bestFit="1" customWidth="1"/>
    <col min="9988" max="9988" width="10.375" style="13" bestFit="1" customWidth="1"/>
    <col min="9989" max="9990" width="6.625" style="13" customWidth="1"/>
    <col min="9991" max="9991" width="10.375" style="13" bestFit="1" customWidth="1"/>
    <col min="9992" max="9992" width="5.625" style="13" customWidth="1"/>
    <col min="9993" max="9993" width="5.125" style="13" customWidth="1"/>
    <col min="9994" max="9994" width="7.75" style="13" bestFit="1" customWidth="1"/>
    <col min="9995" max="9995" width="4.625" style="13" customWidth="1"/>
    <col min="9996" max="9996" width="6.375" style="13" customWidth="1"/>
    <col min="9997" max="10008" width="4.625" style="13" customWidth="1"/>
    <col min="10009" max="10240" width="9" style="13"/>
    <col min="10241" max="10241" width="4" style="13" bestFit="1" customWidth="1"/>
    <col min="10242" max="10242" width="43.125" style="13" bestFit="1" customWidth="1"/>
    <col min="10243" max="10243" width="32.625" style="13" bestFit="1" customWidth="1"/>
    <col min="10244" max="10244" width="10.375" style="13" bestFit="1" customWidth="1"/>
    <col min="10245" max="10246" width="6.625" style="13" customWidth="1"/>
    <col min="10247" max="10247" width="10.375" style="13" bestFit="1" customWidth="1"/>
    <col min="10248" max="10248" width="5.625" style="13" customWidth="1"/>
    <col min="10249" max="10249" width="5.125" style="13" customWidth="1"/>
    <col min="10250" max="10250" width="7.75" style="13" bestFit="1" customWidth="1"/>
    <col min="10251" max="10251" width="4.625" style="13" customWidth="1"/>
    <col min="10252" max="10252" width="6.375" style="13" customWidth="1"/>
    <col min="10253" max="10264" width="4.625" style="13" customWidth="1"/>
    <col min="10265" max="10496" width="9" style="13"/>
    <col min="10497" max="10497" width="4" style="13" bestFit="1" customWidth="1"/>
    <col min="10498" max="10498" width="43.125" style="13" bestFit="1" customWidth="1"/>
    <col min="10499" max="10499" width="32.625" style="13" bestFit="1" customWidth="1"/>
    <col min="10500" max="10500" width="10.375" style="13" bestFit="1" customWidth="1"/>
    <col min="10501" max="10502" width="6.625" style="13" customWidth="1"/>
    <col min="10503" max="10503" width="10.375" style="13" bestFit="1" customWidth="1"/>
    <col min="10504" max="10504" width="5.625" style="13" customWidth="1"/>
    <col min="10505" max="10505" width="5.125" style="13" customWidth="1"/>
    <col min="10506" max="10506" width="7.75" style="13" bestFit="1" customWidth="1"/>
    <col min="10507" max="10507" width="4.625" style="13" customWidth="1"/>
    <col min="10508" max="10508" width="6.375" style="13" customWidth="1"/>
    <col min="10509" max="10520" width="4.625" style="13" customWidth="1"/>
    <col min="10521" max="10752" width="9" style="13"/>
    <col min="10753" max="10753" width="4" style="13" bestFit="1" customWidth="1"/>
    <col min="10754" max="10754" width="43.125" style="13" bestFit="1" customWidth="1"/>
    <col min="10755" max="10755" width="32.625" style="13" bestFit="1" customWidth="1"/>
    <col min="10756" max="10756" width="10.375" style="13" bestFit="1" customWidth="1"/>
    <col min="10757" max="10758" width="6.625" style="13" customWidth="1"/>
    <col min="10759" max="10759" width="10.375" style="13" bestFit="1" customWidth="1"/>
    <col min="10760" max="10760" width="5.625" style="13" customWidth="1"/>
    <col min="10761" max="10761" width="5.125" style="13" customWidth="1"/>
    <col min="10762" max="10762" width="7.75" style="13" bestFit="1" customWidth="1"/>
    <col min="10763" max="10763" width="4.625" style="13" customWidth="1"/>
    <col min="10764" max="10764" width="6.375" style="13" customWidth="1"/>
    <col min="10765" max="10776" width="4.625" style="13" customWidth="1"/>
    <col min="10777" max="11008" width="9" style="13"/>
    <col min="11009" max="11009" width="4" style="13" bestFit="1" customWidth="1"/>
    <col min="11010" max="11010" width="43.125" style="13" bestFit="1" customWidth="1"/>
    <col min="11011" max="11011" width="32.625" style="13" bestFit="1" customWidth="1"/>
    <col min="11012" max="11012" width="10.375" style="13" bestFit="1" customWidth="1"/>
    <col min="11013" max="11014" width="6.625" style="13" customWidth="1"/>
    <col min="11015" max="11015" width="10.375" style="13" bestFit="1" customWidth="1"/>
    <col min="11016" max="11016" width="5.625" style="13" customWidth="1"/>
    <col min="11017" max="11017" width="5.125" style="13" customWidth="1"/>
    <col min="11018" max="11018" width="7.75" style="13" bestFit="1" customWidth="1"/>
    <col min="11019" max="11019" width="4.625" style="13" customWidth="1"/>
    <col min="11020" max="11020" width="6.375" style="13" customWidth="1"/>
    <col min="11021" max="11032" width="4.625" style="13" customWidth="1"/>
    <col min="11033" max="11264" width="9" style="13"/>
    <col min="11265" max="11265" width="4" style="13" bestFit="1" customWidth="1"/>
    <col min="11266" max="11266" width="43.125" style="13" bestFit="1" customWidth="1"/>
    <col min="11267" max="11267" width="32.625" style="13" bestFit="1" customWidth="1"/>
    <col min="11268" max="11268" width="10.375" style="13" bestFit="1" customWidth="1"/>
    <col min="11269" max="11270" width="6.625" style="13" customWidth="1"/>
    <col min="11271" max="11271" width="10.375" style="13" bestFit="1" customWidth="1"/>
    <col min="11272" max="11272" width="5.625" style="13" customWidth="1"/>
    <col min="11273" max="11273" width="5.125" style="13" customWidth="1"/>
    <col min="11274" max="11274" width="7.75" style="13" bestFit="1" customWidth="1"/>
    <col min="11275" max="11275" width="4.625" style="13" customWidth="1"/>
    <col min="11276" max="11276" width="6.375" style="13" customWidth="1"/>
    <col min="11277" max="11288" width="4.625" style="13" customWidth="1"/>
    <col min="11289" max="11520" width="9" style="13"/>
    <col min="11521" max="11521" width="4" style="13" bestFit="1" customWidth="1"/>
    <col min="11522" max="11522" width="43.125" style="13" bestFit="1" customWidth="1"/>
    <col min="11523" max="11523" width="32.625" style="13" bestFit="1" customWidth="1"/>
    <col min="11524" max="11524" width="10.375" style="13" bestFit="1" customWidth="1"/>
    <col min="11525" max="11526" width="6.625" style="13" customWidth="1"/>
    <col min="11527" max="11527" width="10.375" style="13" bestFit="1" customWidth="1"/>
    <col min="11528" max="11528" width="5.625" style="13" customWidth="1"/>
    <col min="11529" max="11529" width="5.125" style="13" customWidth="1"/>
    <col min="11530" max="11530" width="7.75" style="13" bestFit="1" customWidth="1"/>
    <col min="11531" max="11531" width="4.625" style="13" customWidth="1"/>
    <col min="11532" max="11532" width="6.375" style="13" customWidth="1"/>
    <col min="11533" max="11544" width="4.625" style="13" customWidth="1"/>
    <col min="11545" max="11776" width="9" style="13"/>
    <col min="11777" max="11777" width="4" style="13" bestFit="1" customWidth="1"/>
    <col min="11778" max="11778" width="43.125" style="13" bestFit="1" customWidth="1"/>
    <col min="11779" max="11779" width="32.625" style="13" bestFit="1" customWidth="1"/>
    <col min="11780" max="11780" width="10.375" style="13" bestFit="1" customWidth="1"/>
    <col min="11781" max="11782" width="6.625" style="13" customWidth="1"/>
    <col min="11783" max="11783" width="10.375" style="13" bestFit="1" customWidth="1"/>
    <col min="11784" max="11784" width="5.625" style="13" customWidth="1"/>
    <col min="11785" max="11785" width="5.125" style="13" customWidth="1"/>
    <col min="11786" max="11786" width="7.75" style="13" bestFit="1" customWidth="1"/>
    <col min="11787" max="11787" width="4.625" style="13" customWidth="1"/>
    <col min="11788" max="11788" width="6.375" style="13" customWidth="1"/>
    <col min="11789" max="11800" width="4.625" style="13" customWidth="1"/>
    <col min="11801" max="12032" width="9" style="13"/>
    <col min="12033" max="12033" width="4" style="13" bestFit="1" customWidth="1"/>
    <col min="12034" max="12034" width="43.125" style="13" bestFit="1" customWidth="1"/>
    <col min="12035" max="12035" width="32.625" style="13" bestFit="1" customWidth="1"/>
    <col min="12036" max="12036" width="10.375" style="13" bestFit="1" customWidth="1"/>
    <col min="12037" max="12038" width="6.625" style="13" customWidth="1"/>
    <col min="12039" max="12039" width="10.375" style="13" bestFit="1" customWidth="1"/>
    <col min="12040" max="12040" width="5.625" style="13" customWidth="1"/>
    <col min="12041" max="12041" width="5.125" style="13" customWidth="1"/>
    <col min="12042" max="12042" width="7.75" style="13" bestFit="1" customWidth="1"/>
    <col min="12043" max="12043" width="4.625" style="13" customWidth="1"/>
    <col min="12044" max="12044" width="6.375" style="13" customWidth="1"/>
    <col min="12045" max="12056" width="4.625" style="13" customWidth="1"/>
    <col min="12057" max="12288" width="9" style="13"/>
    <col min="12289" max="12289" width="4" style="13" bestFit="1" customWidth="1"/>
    <col min="12290" max="12290" width="43.125" style="13" bestFit="1" customWidth="1"/>
    <col min="12291" max="12291" width="32.625" style="13" bestFit="1" customWidth="1"/>
    <col min="12292" max="12292" width="10.375" style="13" bestFit="1" customWidth="1"/>
    <col min="12293" max="12294" width="6.625" style="13" customWidth="1"/>
    <col min="12295" max="12295" width="10.375" style="13" bestFit="1" customWidth="1"/>
    <col min="12296" max="12296" width="5.625" style="13" customWidth="1"/>
    <col min="12297" max="12297" width="5.125" style="13" customWidth="1"/>
    <col min="12298" max="12298" width="7.75" style="13" bestFit="1" customWidth="1"/>
    <col min="12299" max="12299" width="4.625" style="13" customWidth="1"/>
    <col min="12300" max="12300" width="6.375" style="13" customWidth="1"/>
    <col min="12301" max="12312" width="4.625" style="13" customWidth="1"/>
    <col min="12313" max="12544" width="9" style="13"/>
    <col min="12545" max="12545" width="4" style="13" bestFit="1" customWidth="1"/>
    <col min="12546" max="12546" width="43.125" style="13" bestFit="1" customWidth="1"/>
    <col min="12547" max="12547" width="32.625" style="13" bestFit="1" customWidth="1"/>
    <col min="12548" max="12548" width="10.375" style="13" bestFit="1" customWidth="1"/>
    <col min="12549" max="12550" width="6.625" style="13" customWidth="1"/>
    <col min="12551" max="12551" width="10.375" style="13" bestFit="1" customWidth="1"/>
    <col min="12552" max="12552" width="5.625" style="13" customWidth="1"/>
    <col min="12553" max="12553" width="5.125" style="13" customWidth="1"/>
    <col min="12554" max="12554" width="7.75" style="13" bestFit="1" customWidth="1"/>
    <col min="12555" max="12555" width="4.625" style="13" customWidth="1"/>
    <col min="12556" max="12556" width="6.375" style="13" customWidth="1"/>
    <col min="12557" max="12568" width="4.625" style="13" customWidth="1"/>
    <col min="12569" max="12800" width="9" style="13"/>
    <col min="12801" max="12801" width="4" style="13" bestFit="1" customWidth="1"/>
    <col min="12802" max="12802" width="43.125" style="13" bestFit="1" customWidth="1"/>
    <col min="12803" max="12803" width="32.625" style="13" bestFit="1" customWidth="1"/>
    <col min="12804" max="12804" width="10.375" style="13" bestFit="1" customWidth="1"/>
    <col min="12805" max="12806" width="6.625" style="13" customWidth="1"/>
    <col min="12807" max="12807" width="10.375" style="13" bestFit="1" customWidth="1"/>
    <col min="12808" max="12808" width="5.625" style="13" customWidth="1"/>
    <col min="12809" max="12809" width="5.125" style="13" customWidth="1"/>
    <col min="12810" max="12810" width="7.75" style="13" bestFit="1" customWidth="1"/>
    <col min="12811" max="12811" width="4.625" style="13" customWidth="1"/>
    <col min="12812" max="12812" width="6.375" style="13" customWidth="1"/>
    <col min="12813" max="12824" width="4.625" style="13" customWidth="1"/>
    <col min="12825" max="13056" width="9" style="13"/>
    <col min="13057" max="13057" width="4" style="13" bestFit="1" customWidth="1"/>
    <col min="13058" max="13058" width="43.125" style="13" bestFit="1" customWidth="1"/>
    <col min="13059" max="13059" width="32.625" style="13" bestFit="1" customWidth="1"/>
    <col min="13060" max="13060" width="10.375" style="13" bestFit="1" customWidth="1"/>
    <col min="13061" max="13062" width="6.625" style="13" customWidth="1"/>
    <col min="13063" max="13063" width="10.375" style="13" bestFit="1" customWidth="1"/>
    <col min="13064" max="13064" width="5.625" style="13" customWidth="1"/>
    <col min="13065" max="13065" width="5.125" style="13" customWidth="1"/>
    <col min="13066" max="13066" width="7.75" style="13" bestFit="1" customWidth="1"/>
    <col min="13067" max="13067" width="4.625" style="13" customWidth="1"/>
    <col min="13068" max="13068" width="6.375" style="13" customWidth="1"/>
    <col min="13069" max="13080" width="4.625" style="13" customWidth="1"/>
    <col min="13081" max="13312" width="9" style="13"/>
    <col min="13313" max="13313" width="4" style="13" bestFit="1" customWidth="1"/>
    <col min="13314" max="13314" width="43.125" style="13" bestFit="1" customWidth="1"/>
    <col min="13315" max="13315" width="32.625" style="13" bestFit="1" customWidth="1"/>
    <col min="13316" max="13316" width="10.375" style="13" bestFit="1" customWidth="1"/>
    <col min="13317" max="13318" width="6.625" style="13" customWidth="1"/>
    <col min="13319" max="13319" width="10.375" style="13" bestFit="1" customWidth="1"/>
    <col min="13320" max="13320" width="5.625" style="13" customWidth="1"/>
    <col min="13321" max="13321" width="5.125" style="13" customWidth="1"/>
    <col min="13322" max="13322" width="7.75" style="13" bestFit="1" customWidth="1"/>
    <col min="13323" max="13323" width="4.625" style="13" customWidth="1"/>
    <col min="13324" max="13324" width="6.375" style="13" customWidth="1"/>
    <col min="13325" max="13336" width="4.625" style="13" customWidth="1"/>
    <col min="13337" max="13568" width="9" style="13"/>
    <col min="13569" max="13569" width="4" style="13" bestFit="1" customWidth="1"/>
    <col min="13570" max="13570" width="43.125" style="13" bestFit="1" customWidth="1"/>
    <col min="13571" max="13571" width="32.625" style="13" bestFit="1" customWidth="1"/>
    <col min="13572" max="13572" width="10.375" style="13" bestFit="1" customWidth="1"/>
    <col min="13573" max="13574" width="6.625" style="13" customWidth="1"/>
    <col min="13575" max="13575" width="10.375" style="13" bestFit="1" customWidth="1"/>
    <col min="13576" max="13576" width="5.625" style="13" customWidth="1"/>
    <col min="13577" max="13577" width="5.125" style="13" customWidth="1"/>
    <col min="13578" max="13578" width="7.75" style="13" bestFit="1" customWidth="1"/>
    <col min="13579" max="13579" width="4.625" style="13" customWidth="1"/>
    <col min="13580" max="13580" width="6.375" style="13" customWidth="1"/>
    <col min="13581" max="13592" width="4.625" style="13" customWidth="1"/>
    <col min="13593" max="13824" width="9" style="13"/>
    <col min="13825" max="13825" width="4" style="13" bestFit="1" customWidth="1"/>
    <col min="13826" max="13826" width="43.125" style="13" bestFit="1" customWidth="1"/>
    <col min="13827" max="13827" width="32.625" style="13" bestFit="1" customWidth="1"/>
    <col min="13828" max="13828" width="10.375" style="13" bestFit="1" customWidth="1"/>
    <col min="13829" max="13830" width="6.625" style="13" customWidth="1"/>
    <col min="13831" max="13831" width="10.375" style="13" bestFit="1" customWidth="1"/>
    <col min="13832" max="13832" width="5.625" style="13" customWidth="1"/>
    <col min="13833" max="13833" width="5.125" style="13" customWidth="1"/>
    <col min="13834" max="13834" width="7.75" style="13" bestFit="1" customWidth="1"/>
    <col min="13835" max="13835" width="4.625" style="13" customWidth="1"/>
    <col min="13836" max="13836" width="6.375" style="13" customWidth="1"/>
    <col min="13837" max="13848" width="4.625" style="13" customWidth="1"/>
    <col min="13849" max="14080" width="9" style="13"/>
    <col min="14081" max="14081" width="4" style="13" bestFit="1" customWidth="1"/>
    <col min="14082" max="14082" width="43.125" style="13" bestFit="1" customWidth="1"/>
    <col min="14083" max="14083" width="32.625" style="13" bestFit="1" customWidth="1"/>
    <col min="14084" max="14084" width="10.375" style="13" bestFit="1" customWidth="1"/>
    <col min="14085" max="14086" width="6.625" style="13" customWidth="1"/>
    <col min="14087" max="14087" width="10.375" style="13" bestFit="1" customWidth="1"/>
    <col min="14088" max="14088" width="5.625" style="13" customWidth="1"/>
    <col min="14089" max="14089" width="5.125" style="13" customWidth="1"/>
    <col min="14090" max="14090" width="7.75" style="13" bestFit="1" customWidth="1"/>
    <col min="14091" max="14091" width="4.625" style="13" customWidth="1"/>
    <col min="14092" max="14092" width="6.375" style="13" customWidth="1"/>
    <col min="14093" max="14104" width="4.625" style="13" customWidth="1"/>
    <col min="14105" max="14336" width="9" style="13"/>
    <col min="14337" max="14337" width="4" style="13" bestFit="1" customWidth="1"/>
    <col min="14338" max="14338" width="43.125" style="13" bestFit="1" customWidth="1"/>
    <col min="14339" max="14339" width="32.625" style="13" bestFit="1" customWidth="1"/>
    <col min="14340" max="14340" width="10.375" style="13" bestFit="1" customWidth="1"/>
    <col min="14341" max="14342" width="6.625" style="13" customWidth="1"/>
    <col min="14343" max="14343" width="10.375" style="13" bestFit="1" customWidth="1"/>
    <col min="14344" max="14344" width="5.625" style="13" customWidth="1"/>
    <col min="14345" max="14345" width="5.125" style="13" customWidth="1"/>
    <col min="14346" max="14346" width="7.75" style="13" bestFit="1" customWidth="1"/>
    <col min="14347" max="14347" width="4.625" style="13" customWidth="1"/>
    <col min="14348" max="14348" width="6.375" style="13" customWidth="1"/>
    <col min="14349" max="14360" width="4.625" style="13" customWidth="1"/>
    <col min="14361" max="14592" width="9" style="13"/>
    <col min="14593" max="14593" width="4" style="13" bestFit="1" customWidth="1"/>
    <col min="14594" max="14594" width="43.125" style="13" bestFit="1" customWidth="1"/>
    <col min="14595" max="14595" width="32.625" style="13" bestFit="1" customWidth="1"/>
    <col min="14596" max="14596" width="10.375" style="13" bestFit="1" customWidth="1"/>
    <col min="14597" max="14598" width="6.625" style="13" customWidth="1"/>
    <col min="14599" max="14599" width="10.375" style="13" bestFit="1" customWidth="1"/>
    <col min="14600" max="14600" width="5.625" style="13" customWidth="1"/>
    <col min="14601" max="14601" width="5.125" style="13" customWidth="1"/>
    <col min="14602" max="14602" width="7.75" style="13" bestFit="1" customWidth="1"/>
    <col min="14603" max="14603" width="4.625" style="13" customWidth="1"/>
    <col min="14604" max="14604" width="6.375" style="13" customWidth="1"/>
    <col min="14605" max="14616" width="4.625" style="13" customWidth="1"/>
    <col min="14617" max="14848" width="9" style="13"/>
    <col min="14849" max="14849" width="4" style="13" bestFit="1" customWidth="1"/>
    <col min="14850" max="14850" width="43.125" style="13" bestFit="1" customWidth="1"/>
    <col min="14851" max="14851" width="32.625" style="13" bestFit="1" customWidth="1"/>
    <col min="14852" max="14852" width="10.375" style="13" bestFit="1" customWidth="1"/>
    <col min="14853" max="14854" width="6.625" style="13" customWidth="1"/>
    <col min="14855" max="14855" width="10.375" style="13" bestFit="1" customWidth="1"/>
    <col min="14856" max="14856" width="5.625" style="13" customWidth="1"/>
    <col min="14857" max="14857" width="5.125" style="13" customWidth="1"/>
    <col min="14858" max="14858" width="7.75" style="13" bestFit="1" customWidth="1"/>
    <col min="14859" max="14859" width="4.625" style="13" customWidth="1"/>
    <col min="14860" max="14860" width="6.375" style="13" customWidth="1"/>
    <col min="14861" max="14872" width="4.625" style="13" customWidth="1"/>
    <col min="14873" max="15104" width="9" style="13"/>
    <col min="15105" max="15105" width="4" style="13" bestFit="1" customWidth="1"/>
    <col min="15106" max="15106" width="43.125" style="13" bestFit="1" customWidth="1"/>
    <col min="15107" max="15107" width="32.625" style="13" bestFit="1" customWidth="1"/>
    <col min="15108" max="15108" width="10.375" style="13" bestFit="1" customWidth="1"/>
    <col min="15109" max="15110" width="6.625" style="13" customWidth="1"/>
    <col min="15111" max="15111" width="10.375" style="13" bestFit="1" customWidth="1"/>
    <col min="15112" max="15112" width="5.625" style="13" customWidth="1"/>
    <col min="15113" max="15113" width="5.125" style="13" customWidth="1"/>
    <col min="15114" max="15114" width="7.75" style="13" bestFit="1" customWidth="1"/>
    <col min="15115" max="15115" width="4.625" style="13" customWidth="1"/>
    <col min="15116" max="15116" width="6.375" style="13" customWidth="1"/>
    <col min="15117" max="15128" width="4.625" style="13" customWidth="1"/>
    <col min="15129" max="15360" width="9" style="13"/>
    <col min="15361" max="15361" width="4" style="13" bestFit="1" customWidth="1"/>
    <col min="15362" max="15362" width="43.125" style="13" bestFit="1" customWidth="1"/>
    <col min="15363" max="15363" width="32.625" style="13" bestFit="1" customWidth="1"/>
    <col min="15364" max="15364" width="10.375" style="13" bestFit="1" customWidth="1"/>
    <col min="15365" max="15366" width="6.625" style="13" customWidth="1"/>
    <col min="15367" max="15367" width="10.375" style="13" bestFit="1" customWidth="1"/>
    <col min="15368" max="15368" width="5.625" style="13" customWidth="1"/>
    <col min="15369" max="15369" width="5.125" style="13" customWidth="1"/>
    <col min="15370" max="15370" width="7.75" style="13" bestFit="1" customWidth="1"/>
    <col min="15371" max="15371" width="4.625" style="13" customWidth="1"/>
    <col min="15372" max="15372" width="6.375" style="13" customWidth="1"/>
    <col min="15373" max="15384" width="4.625" style="13" customWidth="1"/>
    <col min="15385" max="15616" width="9" style="13"/>
    <col min="15617" max="15617" width="4" style="13" bestFit="1" customWidth="1"/>
    <col min="15618" max="15618" width="43.125" style="13" bestFit="1" customWidth="1"/>
    <col min="15619" max="15619" width="32.625" style="13" bestFit="1" customWidth="1"/>
    <col min="15620" max="15620" width="10.375" style="13" bestFit="1" customWidth="1"/>
    <col min="15621" max="15622" width="6.625" style="13" customWidth="1"/>
    <col min="15623" max="15623" width="10.375" style="13" bestFit="1" customWidth="1"/>
    <col min="15624" max="15624" width="5.625" style="13" customWidth="1"/>
    <col min="15625" max="15625" width="5.125" style="13" customWidth="1"/>
    <col min="15626" max="15626" width="7.75" style="13" bestFit="1" customWidth="1"/>
    <col min="15627" max="15627" width="4.625" style="13" customWidth="1"/>
    <col min="15628" max="15628" width="6.375" style="13" customWidth="1"/>
    <col min="15629" max="15640" width="4.625" style="13" customWidth="1"/>
    <col min="15641" max="15872" width="9" style="13"/>
    <col min="15873" max="15873" width="4" style="13" bestFit="1" customWidth="1"/>
    <col min="15874" max="15874" width="43.125" style="13" bestFit="1" customWidth="1"/>
    <col min="15875" max="15875" width="32.625" style="13" bestFit="1" customWidth="1"/>
    <col min="15876" max="15876" width="10.375" style="13" bestFit="1" customWidth="1"/>
    <col min="15877" max="15878" width="6.625" style="13" customWidth="1"/>
    <col min="15879" max="15879" width="10.375" style="13" bestFit="1" customWidth="1"/>
    <col min="15880" max="15880" width="5.625" style="13" customWidth="1"/>
    <col min="15881" max="15881" width="5.125" style="13" customWidth="1"/>
    <col min="15882" max="15882" width="7.75" style="13" bestFit="1" customWidth="1"/>
    <col min="15883" max="15883" width="4.625" style="13" customWidth="1"/>
    <col min="15884" max="15884" width="6.375" style="13" customWidth="1"/>
    <col min="15885" max="15896" width="4.625" style="13" customWidth="1"/>
    <col min="15897" max="16128" width="9" style="13"/>
    <col min="16129" max="16129" width="4" style="13" bestFit="1" customWidth="1"/>
    <col min="16130" max="16130" width="43.125" style="13" bestFit="1" customWidth="1"/>
    <col min="16131" max="16131" width="32.625" style="13" bestFit="1" customWidth="1"/>
    <col min="16132" max="16132" width="10.375" style="13" bestFit="1" customWidth="1"/>
    <col min="16133" max="16134" width="6.625" style="13" customWidth="1"/>
    <col min="16135" max="16135" width="10.375" style="13" bestFit="1" customWidth="1"/>
    <col min="16136" max="16136" width="5.625" style="13" customWidth="1"/>
    <col min="16137" max="16137" width="5.125" style="13" customWidth="1"/>
    <col min="16138" max="16138" width="7.75" style="13" bestFit="1" customWidth="1"/>
    <col min="16139" max="16139" width="4.625" style="13" customWidth="1"/>
    <col min="16140" max="16140" width="6.375" style="13" customWidth="1"/>
    <col min="16141" max="16152" width="4.625" style="13" customWidth="1"/>
    <col min="16153" max="16384" width="9" style="13"/>
  </cols>
  <sheetData>
    <row r="1" spans="1:27">
      <c r="L1" s="60"/>
    </row>
    <row r="2" spans="1:27" s="15" customFormat="1" ht="38.25">
      <c r="A2" s="46" t="s">
        <v>69</v>
      </c>
      <c r="B2" s="46" t="s">
        <v>70</v>
      </c>
      <c r="C2" s="46" t="s">
        <v>71</v>
      </c>
      <c r="D2" s="46" t="s">
        <v>72</v>
      </c>
      <c r="E2" s="46" t="s">
        <v>73</v>
      </c>
      <c r="F2" s="46" t="s">
        <v>74</v>
      </c>
      <c r="G2" s="46" t="s">
        <v>75</v>
      </c>
      <c r="H2" s="46" t="s">
        <v>76</v>
      </c>
      <c r="I2" s="46" t="s">
        <v>77</v>
      </c>
      <c r="J2" s="46" t="s">
        <v>111</v>
      </c>
      <c r="K2" s="46" t="s">
        <v>114</v>
      </c>
      <c r="L2" s="46" t="s">
        <v>19</v>
      </c>
      <c r="O2" s="16">
        <v>34</v>
      </c>
      <c r="P2" s="16">
        <v>32</v>
      </c>
      <c r="Q2" s="16">
        <v>30</v>
      </c>
      <c r="R2" s="16">
        <v>28</v>
      </c>
      <c r="S2" s="16">
        <v>26</v>
      </c>
      <c r="T2" s="16">
        <v>15</v>
      </c>
      <c r="U2" s="16">
        <v>15</v>
      </c>
      <c r="V2" s="16">
        <v>15</v>
      </c>
      <c r="W2" s="16">
        <v>11.428000000000001</v>
      </c>
      <c r="X2" s="16">
        <v>13.333333333333334</v>
      </c>
      <c r="Y2" s="17">
        <v>0</v>
      </c>
      <c r="Z2" s="18">
        <v>15</v>
      </c>
      <c r="AA2" s="18">
        <v>34</v>
      </c>
    </row>
    <row r="3" spans="1:27" s="15" customFormat="1">
      <c r="A3" s="13">
        <v>1</v>
      </c>
      <c r="B3" s="58" t="s">
        <v>108</v>
      </c>
      <c r="C3" s="58" t="s">
        <v>109</v>
      </c>
      <c r="D3" s="13"/>
      <c r="E3" s="14">
        <v>0</v>
      </c>
      <c r="F3" s="19">
        <f>ROUND(CONVERT(E3,"mi","km"),0)</f>
        <v>0</v>
      </c>
      <c r="G3" s="13" t="s">
        <v>126</v>
      </c>
      <c r="H3" s="20">
        <v>0.20833333333333334</v>
      </c>
      <c r="I3" s="21">
        <f t="shared" ref="I3:I13" si="0">CONCATENATE(TRUNC(SUM(T3:X3)),":",ROUND((SUM(T3:X3)-TRUNC(SUM(T3:X3)))*60,0))+H$3</f>
        <v>0.25</v>
      </c>
      <c r="J3" s="48" t="s">
        <v>78</v>
      </c>
      <c r="L3" s="61"/>
      <c r="O3" s="16"/>
      <c r="P3" s="22"/>
      <c r="Q3" s="22"/>
      <c r="R3" s="22"/>
      <c r="S3" s="22"/>
      <c r="T3" s="23">
        <v>1</v>
      </c>
      <c r="U3" s="16"/>
      <c r="V3" s="16"/>
      <c r="W3" s="16"/>
      <c r="X3" s="16"/>
      <c r="Y3" s="17">
        <v>200.1</v>
      </c>
      <c r="Z3" s="18">
        <v>15</v>
      </c>
      <c r="AA3" s="18">
        <v>32</v>
      </c>
    </row>
    <row r="4" spans="1:27" ht="25.5">
      <c r="A4" s="13">
        <v>2</v>
      </c>
      <c r="B4" s="13" t="s">
        <v>79</v>
      </c>
      <c r="C4" s="13" t="s">
        <v>80</v>
      </c>
      <c r="D4" s="13" t="s">
        <v>81</v>
      </c>
      <c r="E4" s="14">
        <v>37.200000000000003</v>
      </c>
      <c r="F4" s="19">
        <f>ROUND(CONVERT(E4,"mi","km"),0)</f>
        <v>60</v>
      </c>
      <c r="G4" s="13" t="s">
        <v>82</v>
      </c>
      <c r="H4" s="24">
        <f t="shared" ref="H4:H13" si="1">CONCATENATE(TRUNC(SUM(O4:S4)),":",ROUND((SUM(O4:S4)-TRUNC(SUM(O4:S4)))*60,0))+H$3</f>
        <v>0.28194444444444444</v>
      </c>
      <c r="I4" s="21">
        <f t="shared" si="0"/>
        <v>0.375</v>
      </c>
      <c r="J4" s="48" t="s">
        <v>78</v>
      </c>
      <c r="K4" s="14">
        <f>F4-F3</f>
        <v>60</v>
      </c>
      <c r="L4" s="62" t="s">
        <v>128</v>
      </c>
      <c r="O4" s="18">
        <f t="shared" ref="O4:O13" si="2">IF($F4&lt;=200,$F4/O$2,200/O$2)</f>
        <v>1.7647058823529411</v>
      </c>
      <c r="P4" s="18">
        <f t="shared" ref="P4:P13" si="3">IF($F4&lt;200,0,IF($F4&lt;=400,($F4-200)/P$2,200/P$2))</f>
        <v>0</v>
      </c>
      <c r="Q4" s="18">
        <f t="shared" ref="Q4:Q13" si="4">IF($F4&lt;400,0,IF($F4&lt;=600,($F4-400)/Q$2,200/Q$2))</f>
        <v>0</v>
      </c>
      <c r="R4" s="18">
        <f t="shared" ref="R4:R13" si="5">IF($F4&lt;600,0,IF($F4&lt;=1000,($F4-600)/R$2,400/R$2))</f>
        <v>0</v>
      </c>
      <c r="S4" s="18">
        <f t="shared" ref="S4:S13" si="6">IF($F4&lt;1000,0,($F4-1000)/S$2)</f>
        <v>0</v>
      </c>
      <c r="T4" s="18">
        <f t="shared" ref="T4:T13" si="7">IF($F4&lt;=200,$F4/T$2,200/T$2)</f>
        <v>4</v>
      </c>
      <c r="U4" s="18">
        <f t="shared" ref="U4:U13" si="8">IF($F4&lt;200,0,IF($F4&lt;=400,($F4-200)/U$2,200/U$2))</f>
        <v>0</v>
      </c>
      <c r="V4" s="18">
        <f t="shared" ref="V4:V13" si="9">IF($F4&lt;400,0,IF($F4&lt;=600,($F4-400)/V$2,200/V$2))</f>
        <v>0</v>
      </c>
      <c r="W4" s="18">
        <f t="shared" ref="W4:W13" si="10">IF($F4&lt;600,0,IF($F4&lt;=1000,($F4-600)/W$2,400/W$2))</f>
        <v>0</v>
      </c>
      <c r="X4" s="18">
        <f t="shared" ref="X4:X13" si="11">IF($F4&lt;1000,0,($F4-1000)/X$2)</f>
        <v>0</v>
      </c>
      <c r="Y4" s="17">
        <v>400.1</v>
      </c>
      <c r="Z4" s="18">
        <v>15</v>
      </c>
      <c r="AA4" s="18">
        <v>30</v>
      </c>
    </row>
    <row r="5" spans="1:27" ht="25.5">
      <c r="A5" s="13">
        <v>3</v>
      </c>
      <c r="B5" s="13" t="s">
        <v>129</v>
      </c>
      <c r="C5" s="13" t="s">
        <v>104</v>
      </c>
      <c r="D5" s="13" t="s">
        <v>103</v>
      </c>
      <c r="E5" s="14">
        <v>82.4</v>
      </c>
      <c r="F5" s="19">
        <f t="shared" ref="F5:F12" si="12">ROUND(CONVERT(E5,"mi","km"),0)</f>
        <v>133</v>
      </c>
      <c r="G5" s="13" t="s">
        <v>96</v>
      </c>
      <c r="H5" s="21">
        <f t="shared" si="1"/>
        <v>0.37152777777777779</v>
      </c>
      <c r="I5" s="21">
        <f t="shared" si="0"/>
        <v>0.57777777777777783</v>
      </c>
      <c r="J5" s="48"/>
      <c r="K5" s="14">
        <f t="shared" ref="K5:K13" si="13">F5-F4</f>
        <v>73</v>
      </c>
      <c r="L5" s="62" t="s">
        <v>131</v>
      </c>
      <c r="O5" s="18">
        <f t="shared" si="2"/>
        <v>3.9117647058823528</v>
      </c>
      <c r="P5" s="18">
        <f t="shared" si="3"/>
        <v>0</v>
      </c>
      <c r="Q5" s="18">
        <f t="shared" si="4"/>
        <v>0</v>
      </c>
      <c r="R5" s="18">
        <f t="shared" si="5"/>
        <v>0</v>
      </c>
      <c r="S5" s="18">
        <f t="shared" si="6"/>
        <v>0</v>
      </c>
      <c r="T5" s="18">
        <f t="shared" si="7"/>
        <v>8.8666666666666671</v>
      </c>
      <c r="U5" s="18">
        <f t="shared" si="8"/>
        <v>0</v>
      </c>
      <c r="V5" s="18">
        <f t="shared" si="9"/>
        <v>0</v>
      </c>
      <c r="W5" s="18">
        <f t="shared" si="10"/>
        <v>0</v>
      </c>
      <c r="X5" s="18">
        <f t="shared" si="11"/>
        <v>0</v>
      </c>
      <c r="Y5" s="17">
        <v>600.1</v>
      </c>
      <c r="Z5" s="25">
        <v>11.428000000000001</v>
      </c>
      <c r="AA5" s="18">
        <v>28</v>
      </c>
    </row>
    <row r="6" spans="1:27">
      <c r="A6" s="13">
        <v>4</v>
      </c>
      <c r="B6" s="13" t="s">
        <v>106</v>
      </c>
      <c r="C6" s="13" t="s">
        <v>83</v>
      </c>
      <c r="D6" s="13" t="s">
        <v>84</v>
      </c>
      <c r="E6" s="14">
        <v>114.1</v>
      </c>
      <c r="F6" s="19">
        <f t="shared" si="12"/>
        <v>184</v>
      </c>
      <c r="G6" s="13" t="s">
        <v>85</v>
      </c>
      <c r="H6" s="21">
        <f t="shared" si="1"/>
        <v>0.43402777777777779</v>
      </c>
      <c r="I6" s="21">
        <f t="shared" si="0"/>
        <v>0.71944444444444455</v>
      </c>
      <c r="J6" s="48"/>
      <c r="K6" s="14">
        <f t="shared" si="13"/>
        <v>51</v>
      </c>
      <c r="L6" s="63"/>
      <c r="O6" s="18">
        <f t="shared" si="2"/>
        <v>5.4117647058823533</v>
      </c>
      <c r="P6" s="18">
        <f t="shared" si="3"/>
        <v>0</v>
      </c>
      <c r="Q6" s="18">
        <f t="shared" si="4"/>
        <v>0</v>
      </c>
      <c r="R6" s="18">
        <f t="shared" si="5"/>
        <v>0</v>
      </c>
      <c r="S6" s="18">
        <f t="shared" si="6"/>
        <v>0</v>
      </c>
      <c r="T6" s="18">
        <f t="shared" si="7"/>
        <v>12.266666666666667</v>
      </c>
      <c r="U6" s="18">
        <f t="shared" si="8"/>
        <v>0</v>
      </c>
      <c r="V6" s="18">
        <f t="shared" si="9"/>
        <v>0</v>
      </c>
      <c r="W6" s="18">
        <f t="shared" si="10"/>
        <v>0</v>
      </c>
      <c r="X6" s="18">
        <f t="shared" si="11"/>
        <v>0</v>
      </c>
      <c r="Y6" s="17">
        <v>1000.1</v>
      </c>
      <c r="Z6" s="25">
        <f>13+1/3</f>
        <v>13.333333333333334</v>
      </c>
      <c r="AA6" s="18">
        <v>26</v>
      </c>
    </row>
    <row r="7" spans="1:27" ht="25.5">
      <c r="A7" s="13">
        <v>5</v>
      </c>
      <c r="B7" s="13" t="s">
        <v>86</v>
      </c>
      <c r="C7" s="13" t="s">
        <v>87</v>
      </c>
      <c r="D7" s="13" t="s">
        <v>88</v>
      </c>
      <c r="E7" s="14">
        <v>149.1</v>
      </c>
      <c r="F7" s="19">
        <f t="shared" si="12"/>
        <v>240</v>
      </c>
      <c r="G7" s="26" t="s">
        <v>89</v>
      </c>
      <c r="H7" s="21">
        <f t="shared" si="1"/>
        <v>0.50555555555555554</v>
      </c>
      <c r="I7" s="21">
        <f t="shared" si="0"/>
        <v>0.875</v>
      </c>
      <c r="J7" s="48" t="s">
        <v>78</v>
      </c>
      <c r="K7" s="14">
        <f t="shared" si="13"/>
        <v>56</v>
      </c>
      <c r="L7" s="62" t="s">
        <v>130</v>
      </c>
      <c r="O7" s="18">
        <f t="shared" si="2"/>
        <v>5.882352941176471</v>
      </c>
      <c r="P7" s="18">
        <f t="shared" si="3"/>
        <v>1.25</v>
      </c>
      <c r="Q7" s="18">
        <f t="shared" si="4"/>
        <v>0</v>
      </c>
      <c r="R7" s="18">
        <f t="shared" si="5"/>
        <v>0</v>
      </c>
      <c r="S7" s="18">
        <f t="shared" si="6"/>
        <v>0</v>
      </c>
      <c r="T7" s="18">
        <f t="shared" si="7"/>
        <v>13.333333333333334</v>
      </c>
      <c r="U7" s="18">
        <f t="shared" si="8"/>
        <v>2.6666666666666665</v>
      </c>
      <c r="V7" s="18">
        <f t="shared" si="9"/>
        <v>0</v>
      </c>
      <c r="W7" s="18">
        <f t="shared" si="10"/>
        <v>0</v>
      </c>
      <c r="X7" s="18">
        <f t="shared" si="11"/>
        <v>0</v>
      </c>
    </row>
    <row r="8" spans="1:27">
      <c r="A8" s="13">
        <v>6</v>
      </c>
      <c r="B8" s="13" t="s">
        <v>90</v>
      </c>
      <c r="C8" s="13" t="s">
        <v>91</v>
      </c>
      <c r="E8" s="14">
        <v>199.4</v>
      </c>
      <c r="F8" s="19">
        <f t="shared" si="12"/>
        <v>321</v>
      </c>
      <c r="G8" s="13" t="s">
        <v>126</v>
      </c>
      <c r="H8" s="21">
        <f t="shared" si="1"/>
        <v>0.61111111111111105</v>
      </c>
      <c r="I8" s="27">
        <f t="shared" si="0"/>
        <v>1.0999999999999999</v>
      </c>
      <c r="J8" s="48"/>
      <c r="K8" s="14">
        <f t="shared" si="13"/>
        <v>81</v>
      </c>
      <c r="L8" s="60"/>
      <c r="O8" s="18">
        <f t="shared" si="2"/>
        <v>5.882352941176471</v>
      </c>
      <c r="P8" s="18">
        <f t="shared" si="3"/>
        <v>3.78125</v>
      </c>
      <c r="Q8" s="18">
        <f t="shared" si="4"/>
        <v>0</v>
      </c>
      <c r="R8" s="18">
        <f t="shared" si="5"/>
        <v>0</v>
      </c>
      <c r="S8" s="18">
        <f t="shared" si="6"/>
        <v>0</v>
      </c>
      <c r="T8" s="18">
        <f t="shared" si="7"/>
        <v>13.333333333333334</v>
      </c>
      <c r="U8" s="18">
        <f t="shared" si="8"/>
        <v>8.0666666666666664</v>
      </c>
      <c r="V8" s="18">
        <f t="shared" si="9"/>
        <v>0</v>
      </c>
      <c r="W8" s="18">
        <f t="shared" si="10"/>
        <v>0</v>
      </c>
      <c r="X8" s="18">
        <f t="shared" si="11"/>
        <v>0</v>
      </c>
    </row>
    <row r="9" spans="1:27">
      <c r="A9" s="13">
        <v>7</v>
      </c>
      <c r="B9" s="13" t="s">
        <v>134</v>
      </c>
      <c r="C9" s="13" t="s">
        <v>135</v>
      </c>
      <c r="D9" s="13" t="s">
        <v>136</v>
      </c>
      <c r="E9" s="14">
        <v>229.3</v>
      </c>
      <c r="F9" s="19">
        <f t="shared" si="12"/>
        <v>369</v>
      </c>
      <c r="G9" s="13" t="s">
        <v>126</v>
      </c>
      <c r="H9" s="21">
        <f t="shared" si="1"/>
        <v>0.67361111111111105</v>
      </c>
      <c r="I9" s="27">
        <f t="shared" si="0"/>
        <v>1.2333333333333334</v>
      </c>
      <c r="J9" s="48"/>
      <c r="K9" s="14">
        <f t="shared" si="13"/>
        <v>48</v>
      </c>
      <c r="L9" s="60"/>
      <c r="O9" s="18">
        <f t="shared" si="2"/>
        <v>5.882352941176471</v>
      </c>
      <c r="P9" s="18">
        <f t="shared" si="3"/>
        <v>5.28125</v>
      </c>
      <c r="Q9" s="18">
        <f t="shared" si="4"/>
        <v>0</v>
      </c>
      <c r="R9" s="18">
        <f t="shared" si="5"/>
        <v>0</v>
      </c>
      <c r="S9" s="18">
        <f t="shared" si="6"/>
        <v>0</v>
      </c>
      <c r="T9" s="18">
        <f t="shared" si="7"/>
        <v>13.333333333333334</v>
      </c>
      <c r="U9" s="18">
        <f t="shared" si="8"/>
        <v>11.266666666666667</v>
      </c>
      <c r="V9" s="18">
        <f t="shared" si="9"/>
        <v>0</v>
      </c>
      <c r="W9" s="18">
        <f t="shared" si="10"/>
        <v>0</v>
      </c>
      <c r="X9" s="18">
        <f t="shared" si="11"/>
        <v>0</v>
      </c>
    </row>
    <row r="10" spans="1:27">
      <c r="A10" s="13">
        <v>8</v>
      </c>
      <c r="B10" s="58" t="s">
        <v>92</v>
      </c>
      <c r="C10" s="58" t="s">
        <v>127</v>
      </c>
      <c r="D10" s="13" t="s">
        <v>93</v>
      </c>
      <c r="E10" s="14">
        <v>258.10000000000002</v>
      </c>
      <c r="F10" s="19">
        <f t="shared" si="12"/>
        <v>415</v>
      </c>
      <c r="G10" s="13" t="s">
        <v>126</v>
      </c>
      <c r="H10" s="21">
        <f t="shared" si="1"/>
        <v>0.73472222222222228</v>
      </c>
      <c r="I10" s="27">
        <f t="shared" si="0"/>
        <v>1.3611111111111112</v>
      </c>
      <c r="J10" s="48" t="s">
        <v>78</v>
      </c>
      <c r="K10" s="14">
        <f t="shared" si="13"/>
        <v>46</v>
      </c>
      <c r="L10" s="61"/>
      <c r="O10" s="18">
        <f t="shared" si="2"/>
        <v>5.882352941176471</v>
      </c>
      <c r="P10" s="18">
        <f t="shared" si="3"/>
        <v>6.25</v>
      </c>
      <c r="Q10" s="18">
        <f t="shared" si="4"/>
        <v>0.5</v>
      </c>
      <c r="R10" s="18">
        <f t="shared" si="5"/>
        <v>0</v>
      </c>
      <c r="S10" s="18">
        <f t="shared" si="6"/>
        <v>0</v>
      </c>
      <c r="T10" s="18">
        <f t="shared" si="7"/>
        <v>13.333333333333334</v>
      </c>
      <c r="U10" s="18">
        <f t="shared" si="8"/>
        <v>13.333333333333334</v>
      </c>
      <c r="V10" s="18">
        <f t="shared" si="9"/>
        <v>1</v>
      </c>
      <c r="W10" s="18">
        <f t="shared" si="10"/>
        <v>0</v>
      </c>
      <c r="X10" s="18">
        <f t="shared" si="11"/>
        <v>0</v>
      </c>
    </row>
    <row r="11" spans="1:27" ht="25.5">
      <c r="A11" s="13">
        <v>9</v>
      </c>
      <c r="B11" s="13" t="s">
        <v>94</v>
      </c>
      <c r="C11" s="13" t="s">
        <v>95</v>
      </c>
      <c r="E11" s="14">
        <v>294.39999999999998</v>
      </c>
      <c r="F11" s="19">
        <f t="shared" si="12"/>
        <v>474</v>
      </c>
      <c r="G11" s="13" t="s">
        <v>96</v>
      </c>
      <c r="H11" s="21">
        <f t="shared" si="1"/>
        <v>0.81666666666666665</v>
      </c>
      <c r="I11" s="27">
        <f t="shared" si="0"/>
        <v>1.5249999999999999</v>
      </c>
      <c r="J11" s="48"/>
      <c r="K11" s="14">
        <f t="shared" si="13"/>
        <v>59</v>
      </c>
      <c r="L11" s="61" t="s">
        <v>132</v>
      </c>
      <c r="O11" s="18">
        <f t="shared" si="2"/>
        <v>5.882352941176471</v>
      </c>
      <c r="P11" s="18">
        <f t="shared" si="3"/>
        <v>6.25</v>
      </c>
      <c r="Q11" s="18">
        <f t="shared" si="4"/>
        <v>2.4666666666666668</v>
      </c>
      <c r="R11" s="18">
        <f t="shared" si="5"/>
        <v>0</v>
      </c>
      <c r="S11" s="18">
        <f t="shared" si="6"/>
        <v>0</v>
      </c>
      <c r="T11" s="18">
        <f t="shared" si="7"/>
        <v>13.333333333333334</v>
      </c>
      <c r="U11" s="18">
        <f t="shared" si="8"/>
        <v>13.333333333333334</v>
      </c>
      <c r="V11" s="18">
        <f t="shared" si="9"/>
        <v>4.9333333333333336</v>
      </c>
      <c r="W11" s="18">
        <f t="shared" si="10"/>
        <v>0</v>
      </c>
      <c r="X11" s="18">
        <f t="shared" si="11"/>
        <v>0</v>
      </c>
    </row>
    <row r="12" spans="1:27">
      <c r="A12" s="13">
        <v>10</v>
      </c>
      <c r="B12" s="13" t="s">
        <v>97</v>
      </c>
      <c r="C12" s="13" t="s">
        <v>98</v>
      </c>
      <c r="D12" s="13" t="s">
        <v>99</v>
      </c>
      <c r="E12" s="14">
        <v>335</v>
      </c>
      <c r="F12" s="19">
        <f t="shared" si="12"/>
        <v>539</v>
      </c>
      <c r="G12" s="13" t="s">
        <v>126</v>
      </c>
      <c r="H12" s="21">
        <f t="shared" si="1"/>
        <v>0.90694444444444444</v>
      </c>
      <c r="I12" s="27">
        <f t="shared" si="0"/>
        <v>1.7055555555555553</v>
      </c>
      <c r="J12" s="48"/>
      <c r="K12" s="14">
        <f t="shared" si="13"/>
        <v>65</v>
      </c>
      <c r="L12" s="60"/>
      <c r="O12" s="18">
        <f t="shared" si="2"/>
        <v>5.882352941176471</v>
      </c>
      <c r="P12" s="18">
        <f t="shared" si="3"/>
        <v>6.25</v>
      </c>
      <c r="Q12" s="18">
        <f t="shared" si="4"/>
        <v>4.6333333333333337</v>
      </c>
      <c r="R12" s="18">
        <f t="shared" si="5"/>
        <v>0</v>
      </c>
      <c r="S12" s="18">
        <f t="shared" si="6"/>
        <v>0</v>
      </c>
      <c r="T12" s="18">
        <f t="shared" si="7"/>
        <v>13.333333333333334</v>
      </c>
      <c r="U12" s="18">
        <f t="shared" si="8"/>
        <v>13.333333333333334</v>
      </c>
      <c r="V12" s="18">
        <f t="shared" si="9"/>
        <v>9.2666666666666675</v>
      </c>
      <c r="W12" s="18">
        <f t="shared" si="10"/>
        <v>0</v>
      </c>
      <c r="X12" s="18">
        <f t="shared" si="11"/>
        <v>0</v>
      </c>
    </row>
    <row r="13" spans="1:27">
      <c r="A13" s="13">
        <v>11</v>
      </c>
      <c r="B13" s="58" t="s">
        <v>108</v>
      </c>
      <c r="C13" s="58" t="s">
        <v>109</v>
      </c>
      <c r="E13" s="14">
        <v>373.3</v>
      </c>
      <c r="F13" s="28">
        <v>600</v>
      </c>
      <c r="G13" s="13" t="s">
        <v>126</v>
      </c>
      <c r="H13" s="21">
        <f t="shared" si="1"/>
        <v>0.9916666666666667</v>
      </c>
      <c r="I13" s="27">
        <f t="shared" si="0"/>
        <v>1.875</v>
      </c>
      <c r="J13" s="48" t="s">
        <v>78</v>
      </c>
      <c r="K13" s="14">
        <f t="shared" si="13"/>
        <v>61</v>
      </c>
      <c r="L13" s="61"/>
      <c r="O13" s="18">
        <f t="shared" si="2"/>
        <v>5.882352941176471</v>
      </c>
      <c r="P13" s="18">
        <f t="shared" si="3"/>
        <v>6.25</v>
      </c>
      <c r="Q13" s="18">
        <f t="shared" si="4"/>
        <v>6.666666666666667</v>
      </c>
      <c r="R13" s="18">
        <f t="shared" si="5"/>
        <v>0</v>
      </c>
      <c r="S13" s="18">
        <f t="shared" si="6"/>
        <v>0</v>
      </c>
      <c r="T13" s="18">
        <f t="shared" si="7"/>
        <v>13.333333333333334</v>
      </c>
      <c r="U13" s="18">
        <f t="shared" si="8"/>
        <v>13.333333333333334</v>
      </c>
      <c r="V13" s="18">
        <f t="shared" si="9"/>
        <v>13.333333333333334</v>
      </c>
      <c r="W13" s="18">
        <f t="shared" si="10"/>
        <v>0</v>
      </c>
      <c r="X13" s="18">
        <f t="shared" si="11"/>
        <v>0</v>
      </c>
    </row>
    <row r="14" spans="1:27">
      <c r="F14" s="14"/>
      <c r="J14" s="14"/>
    </row>
    <row r="15" spans="1:27">
      <c r="E15" s="13"/>
    </row>
    <row r="16" spans="1:27">
      <c r="L16" s="60"/>
    </row>
    <row r="17" spans="2:12">
      <c r="F17" s="14"/>
      <c r="L17" s="60"/>
    </row>
    <row r="19" spans="2:12" ht="18">
      <c r="B19" s="59" t="s">
        <v>133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2.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Info</vt:lpstr>
      <vt:lpstr>Cue Sheet</vt:lpstr>
      <vt:lpstr>Control Details</vt:lpstr>
      <vt:lpstr>Ft Huachuca Map</vt:lpstr>
    </vt:vector>
  </TitlesOfParts>
  <Company>CVS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Carlton</dc:creator>
  <cp:lastModifiedBy>Mike</cp:lastModifiedBy>
  <cp:lastPrinted>2014-04-07T05:12:29Z</cp:lastPrinted>
  <dcterms:created xsi:type="dcterms:W3CDTF">2013-12-05T18:42:01Z</dcterms:created>
  <dcterms:modified xsi:type="dcterms:W3CDTF">2014-04-07T05:12:42Z</dcterms:modified>
</cp:coreProperties>
</file>